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IO 10 - Komunikace a zpev..." sheetId="2" r:id="rId2"/>
    <sheet name="IO 03 - Kanalizace a vodovod" sheetId="3" r:id="rId3"/>
    <sheet name="IO 08 - Veřejné osvětlení" sheetId="4" r:id="rId4"/>
    <sheet name="Pokyny pro vyplnění" sheetId="5" r:id="rId5"/>
  </sheets>
  <definedNames>
    <definedName name="_xlnm.Print_Area" localSheetId="0">'Rekapitulace stavby'!$D$4:$AO$33,'Rekapitulace stavby'!$C$39:$AQ$55</definedName>
    <definedName name="_xlnm.Print_Titles" localSheetId="0">'Rekapitulace stavby'!$49:$49</definedName>
    <definedName name="_xlnm._FilterDatabase" localSheetId="1" hidden="1">'IO 10 - Komunikace a zpev...'!$C$84:$K$292</definedName>
    <definedName name="_xlnm.Print_Area" localSheetId="1">'IO 10 - Komunikace a zpev...'!$C$4:$J$36,'IO 10 - Komunikace a zpev...'!$C$42:$J$66,'IO 10 - Komunikace a zpev...'!$C$72:$K$292</definedName>
    <definedName name="_xlnm.Print_Titles" localSheetId="1">'IO 10 - Komunikace a zpev...'!$84:$84</definedName>
    <definedName name="_xlnm._FilterDatabase" localSheetId="2" hidden="1">'IO 03 - Kanalizace a vodovod'!$C$85:$K$131</definedName>
    <definedName name="_xlnm.Print_Area" localSheetId="2">'IO 03 - Kanalizace a vodovod'!$C$4:$J$36,'IO 03 - Kanalizace a vodovod'!$C$42:$J$67,'IO 03 - Kanalizace a vodovod'!$C$73:$K$131</definedName>
    <definedName name="_xlnm.Print_Titles" localSheetId="2">'IO 03 - Kanalizace a vodovod'!$85:$85</definedName>
    <definedName name="_xlnm._FilterDatabase" localSheetId="3" hidden="1">'IO 08 - Veřejné osvětlení'!$C$86:$K$150</definedName>
    <definedName name="_xlnm.Print_Area" localSheetId="3">'IO 08 - Veřejné osvětlení'!$C$4:$J$36,'IO 08 - Veřejné osvětlení'!$C$42:$J$68,'IO 08 - Veřejné osvětlení'!$C$74:$K$150</definedName>
    <definedName name="_xlnm.Print_Titles" localSheetId="3">'IO 08 - Veřejné osvětlení'!$86:$86</definedName>
    <definedName name="_xlnm.Print_Area" localSheetId="4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4"/>
  <c r="AX54"/>
  <c i="4" r="BI150"/>
  <c r="BH150"/>
  <c r="BG150"/>
  <c r="BF150"/>
  <c r="T150"/>
  <c r="T149"/>
  <c r="R150"/>
  <c r="R149"/>
  <c r="P150"/>
  <c r="P149"/>
  <c r="BK150"/>
  <c r="BK149"/>
  <c r="J149"/>
  <c r="J150"/>
  <c r="BE150"/>
  <c r="J67"/>
  <c r="BI148"/>
  <c r="BH148"/>
  <c r="BG148"/>
  <c r="BF148"/>
  <c r="T148"/>
  <c r="T147"/>
  <c r="R148"/>
  <c r="R147"/>
  <c r="P148"/>
  <c r="P147"/>
  <c r="BK148"/>
  <c r="BK147"/>
  <c r="J147"/>
  <c r="J148"/>
  <c r="BE148"/>
  <c r="J66"/>
  <c r="BI146"/>
  <c r="BH146"/>
  <c r="BG146"/>
  <c r="BF146"/>
  <c r="T146"/>
  <c r="T145"/>
  <c r="R146"/>
  <c r="R145"/>
  <c r="P146"/>
  <c r="P145"/>
  <c r="BK146"/>
  <c r="BK145"/>
  <c r="J145"/>
  <c r="J146"/>
  <c r="BE146"/>
  <c r="J65"/>
  <c r="BI144"/>
  <c r="BH144"/>
  <c r="BG144"/>
  <c r="BF144"/>
  <c r="T144"/>
  <c r="R144"/>
  <c r="P144"/>
  <c r="BK144"/>
  <c r="J144"/>
  <c r="BE144"/>
  <c r="BI143"/>
  <c r="BH143"/>
  <c r="BG143"/>
  <c r="BF143"/>
  <c r="T143"/>
  <c r="T142"/>
  <c r="T141"/>
  <c r="R143"/>
  <c r="R142"/>
  <c r="R141"/>
  <c r="P143"/>
  <c r="P142"/>
  <c r="P141"/>
  <c r="BK143"/>
  <c r="BK142"/>
  <c r="J142"/>
  <c r="BK141"/>
  <c r="J141"/>
  <c r="J143"/>
  <c r="BE143"/>
  <c r="J64"/>
  <c r="J63"/>
  <c r="BI140"/>
  <c r="BH140"/>
  <c r="BG140"/>
  <c r="BF140"/>
  <c r="T140"/>
  <c r="R140"/>
  <c r="P140"/>
  <c r="BK140"/>
  <c r="J140"/>
  <c r="BE140"/>
  <c r="BI139"/>
  <c r="BH139"/>
  <c r="BG139"/>
  <c r="BF139"/>
  <c r="T139"/>
  <c r="T138"/>
  <c r="R139"/>
  <c r="R138"/>
  <c r="P139"/>
  <c r="P138"/>
  <c r="BK139"/>
  <c r="BK138"/>
  <c r="J138"/>
  <c r="J139"/>
  <c r="BE139"/>
  <c r="J62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T116"/>
  <c r="R117"/>
  <c r="R116"/>
  <c r="P117"/>
  <c r="P116"/>
  <c r="BK117"/>
  <c r="BK116"/>
  <c r="J116"/>
  <c r="J117"/>
  <c r="BE117"/>
  <c r="J61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T92"/>
  <c r="T91"/>
  <c r="R93"/>
  <c r="R92"/>
  <c r="R91"/>
  <c r="P93"/>
  <c r="P92"/>
  <c r="P91"/>
  <c r="BK93"/>
  <c r="BK92"/>
  <c r="J92"/>
  <c r="BK91"/>
  <c r="J91"/>
  <c r="J93"/>
  <c r="BE93"/>
  <c r="J60"/>
  <c r="J59"/>
  <c r="BI90"/>
  <c r="F34"/>
  <c i="1" r="BD54"/>
  <c i="4" r="BH90"/>
  <c r="F33"/>
  <c i="1" r="BC54"/>
  <c i="4" r="BG90"/>
  <c r="F32"/>
  <c i="1" r="BB54"/>
  <c i="4" r="BF90"/>
  <c r="J31"/>
  <c i="1" r="AW54"/>
  <c i="4" r="F31"/>
  <c i="1" r="BA54"/>
  <c i="4" r="T90"/>
  <c r="T89"/>
  <c r="T88"/>
  <c r="T87"/>
  <c r="R90"/>
  <c r="R89"/>
  <c r="R88"/>
  <c r="R87"/>
  <c r="P90"/>
  <c r="P89"/>
  <c r="P88"/>
  <c r="P87"/>
  <c i="1" r="AU54"/>
  <c i="4" r="BK90"/>
  <c r="BK89"/>
  <c r="J89"/>
  <c r="BK88"/>
  <c r="J88"/>
  <c r="BK87"/>
  <c r="J87"/>
  <c r="J56"/>
  <c r="J27"/>
  <c i="1" r="AG54"/>
  <c i="4" r="J90"/>
  <c r="BE90"/>
  <c r="J30"/>
  <c i="1" r="AV54"/>
  <c i="4" r="F30"/>
  <c i="1" r="AZ54"/>
  <c i="4" r="J58"/>
  <c r="J57"/>
  <c r="J83"/>
  <c r="F81"/>
  <c r="E79"/>
  <c r="J51"/>
  <c r="F49"/>
  <c r="E47"/>
  <c r="J36"/>
  <c r="J18"/>
  <c r="E18"/>
  <c r="F84"/>
  <c r="F52"/>
  <c r="J17"/>
  <c r="J15"/>
  <c r="E15"/>
  <c r="F83"/>
  <c r="F51"/>
  <c r="J14"/>
  <c r="J12"/>
  <c r="J81"/>
  <c r="J49"/>
  <c r="E7"/>
  <c r="E77"/>
  <c r="E45"/>
  <c i="1" r="AY53"/>
  <c r="AX53"/>
  <c i="3" r="BI131"/>
  <c r="BH131"/>
  <c r="BG131"/>
  <c r="BF131"/>
  <c r="T131"/>
  <c r="T130"/>
  <c r="R131"/>
  <c r="R130"/>
  <c r="P131"/>
  <c r="P130"/>
  <c r="BK131"/>
  <c r="BK130"/>
  <c r="J130"/>
  <c r="J131"/>
  <c r="BE131"/>
  <c r="J66"/>
  <c r="BI129"/>
  <c r="BH129"/>
  <c r="BG129"/>
  <c r="BF129"/>
  <c r="T129"/>
  <c r="T128"/>
  <c r="T127"/>
  <c r="R129"/>
  <c r="R128"/>
  <c r="R127"/>
  <c r="P129"/>
  <c r="P128"/>
  <c r="P127"/>
  <c r="BK129"/>
  <c r="BK128"/>
  <c r="J128"/>
  <c r="BK127"/>
  <c r="J127"/>
  <c r="J129"/>
  <c r="BE129"/>
  <c r="J65"/>
  <c r="J64"/>
  <c r="BI126"/>
  <c r="BH126"/>
  <c r="BG126"/>
  <c r="BF126"/>
  <c r="T126"/>
  <c r="R126"/>
  <c r="P126"/>
  <c r="BK126"/>
  <c r="J126"/>
  <c r="BE126"/>
  <c r="BI125"/>
  <c r="BH125"/>
  <c r="BG125"/>
  <c r="BF125"/>
  <c r="T125"/>
  <c r="T124"/>
  <c r="R125"/>
  <c r="R124"/>
  <c r="P125"/>
  <c r="P124"/>
  <c r="BK125"/>
  <c r="BK124"/>
  <c r="J124"/>
  <c r="J125"/>
  <c r="BE125"/>
  <c r="J63"/>
  <c r="BI123"/>
  <c r="BH123"/>
  <c r="BG123"/>
  <c r="BF123"/>
  <c r="T123"/>
  <c r="R123"/>
  <c r="P123"/>
  <c r="BK123"/>
  <c r="J123"/>
  <c r="BE123"/>
  <c r="BI122"/>
  <c r="BH122"/>
  <c r="BG122"/>
  <c r="BF122"/>
  <c r="T122"/>
  <c r="T121"/>
  <c r="R122"/>
  <c r="R121"/>
  <c r="P122"/>
  <c r="P121"/>
  <c r="BK122"/>
  <c r="BK121"/>
  <c r="J121"/>
  <c r="J122"/>
  <c r="BE122"/>
  <c r="J62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T114"/>
  <c r="R115"/>
  <c r="R114"/>
  <c r="P115"/>
  <c r="P114"/>
  <c r="BK115"/>
  <c r="BK114"/>
  <c r="J114"/>
  <c r="J115"/>
  <c r="BE115"/>
  <c r="J61"/>
  <c r="BI112"/>
  <c r="BH112"/>
  <c r="BG112"/>
  <c r="BF112"/>
  <c r="T112"/>
  <c r="T111"/>
  <c r="R112"/>
  <c r="R111"/>
  <c r="P112"/>
  <c r="P111"/>
  <c r="BK112"/>
  <c r="BK111"/>
  <c r="J111"/>
  <c r="J112"/>
  <c r="BE112"/>
  <c r="J60"/>
  <c r="BI110"/>
  <c r="BH110"/>
  <c r="BG110"/>
  <c r="BF110"/>
  <c r="T110"/>
  <c r="T109"/>
  <c r="R110"/>
  <c r="R109"/>
  <c r="P110"/>
  <c r="P109"/>
  <c r="BK110"/>
  <c r="BK109"/>
  <c r="J109"/>
  <c r="J110"/>
  <c r="BE110"/>
  <c r="J59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F34"/>
  <c i="1" r="BD53"/>
  <c i="3" r="BH89"/>
  <c r="F33"/>
  <c i="1" r="BC53"/>
  <c i="3" r="BG89"/>
  <c r="F32"/>
  <c i="1" r="BB53"/>
  <c i="3" r="BF89"/>
  <c r="J31"/>
  <c i="1" r="AW53"/>
  <c i="3" r="F31"/>
  <c i="1" r="BA53"/>
  <c i="3" r="T89"/>
  <c r="T88"/>
  <c r="T87"/>
  <c r="T86"/>
  <c r="R89"/>
  <c r="R88"/>
  <c r="R87"/>
  <c r="R86"/>
  <c r="P89"/>
  <c r="P88"/>
  <c r="P87"/>
  <c r="P86"/>
  <c i="1" r="AU53"/>
  <c i="3" r="BK89"/>
  <c r="BK88"/>
  <c r="J88"/>
  <c r="BK87"/>
  <c r="J87"/>
  <c r="BK86"/>
  <c r="J86"/>
  <c r="J56"/>
  <c r="J27"/>
  <c i="1" r="AG53"/>
  <c i="3" r="J89"/>
  <c r="BE89"/>
  <c r="J30"/>
  <c i="1" r="AV53"/>
  <c i="3" r="F30"/>
  <c i="1" r="AZ53"/>
  <c i="3" r="J58"/>
  <c r="J57"/>
  <c r="J82"/>
  <c r="F82"/>
  <c r="F80"/>
  <c r="E78"/>
  <c r="J51"/>
  <c r="F51"/>
  <c r="F49"/>
  <c r="E47"/>
  <c r="J36"/>
  <c r="J18"/>
  <c r="E18"/>
  <c r="F83"/>
  <c r="F52"/>
  <c r="J17"/>
  <c r="J12"/>
  <c r="J80"/>
  <c r="J49"/>
  <c r="E7"/>
  <c r="E76"/>
  <c r="E45"/>
  <c i="1" r="AY52"/>
  <c r="AX52"/>
  <c i="2" r="BI292"/>
  <c r="BH292"/>
  <c r="BG292"/>
  <c r="BF292"/>
  <c r="T292"/>
  <c r="R292"/>
  <c r="P292"/>
  <c r="BK292"/>
  <c r="J292"/>
  <c r="BE292"/>
  <c r="BI291"/>
  <c r="BH291"/>
  <c r="BG291"/>
  <c r="BF291"/>
  <c r="T291"/>
  <c r="R291"/>
  <c r="P291"/>
  <c r="BK291"/>
  <c r="J291"/>
  <c r="BE291"/>
  <c r="BI290"/>
  <c r="BH290"/>
  <c r="BG290"/>
  <c r="BF290"/>
  <c r="T290"/>
  <c r="R290"/>
  <c r="P290"/>
  <c r="BK290"/>
  <c r="J290"/>
  <c r="BE290"/>
  <c r="BI289"/>
  <c r="BH289"/>
  <c r="BG289"/>
  <c r="BF289"/>
  <c r="T289"/>
  <c r="R289"/>
  <c r="P289"/>
  <c r="BK289"/>
  <c r="J289"/>
  <c r="BE289"/>
  <c r="BI288"/>
  <c r="BH288"/>
  <c r="BG288"/>
  <c r="BF288"/>
  <c r="T288"/>
  <c r="T287"/>
  <c r="T286"/>
  <c r="R288"/>
  <c r="R287"/>
  <c r="R286"/>
  <c r="P288"/>
  <c r="P287"/>
  <c r="P286"/>
  <c r="BK288"/>
  <c r="BK287"/>
  <c r="J287"/>
  <c r="BK286"/>
  <c r="J286"/>
  <c r="J288"/>
  <c r="BE288"/>
  <c r="J65"/>
  <c r="J64"/>
  <c r="BI285"/>
  <c r="BH285"/>
  <c r="BG285"/>
  <c r="BF285"/>
  <c r="T285"/>
  <c r="R285"/>
  <c r="P285"/>
  <c r="BK285"/>
  <c r="J285"/>
  <c r="BE285"/>
  <c r="BI282"/>
  <c r="BH282"/>
  <c r="BG282"/>
  <c r="BF282"/>
  <c r="T282"/>
  <c r="T281"/>
  <c r="R282"/>
  <c r="R281"/>
  <c r="P282"/>
  <c r="P281"/>
  <c r="BK282"/>
  <c r="BK281"/>
  <c r="J281"/>
  <c r="J282"/>
  <c r="BE282"/>
  <c r="J63"/>
  <c r="BI278"/>
  <c r="BH278"/>
  <c r="BG278"/>
  <c r="BF278"/>
  <c r="T278"/>
  <c r="R278"/>
  <c r="P278"/>
  <c r="BK278"/>
  <c r="J278"/>
  <c r="BE278"/>
  <c r="BI277"/>
  <c r="BH277"/>
  <c r="BG277"/>
  <c r="BF277"/>
  <c r="T277"/>
  <c r="R277"/>
  <c r="P277"/>
  <c r="BK277"/>
  <c r="J277"/>
  <c r="BE277"/>
  <c r="BI276"/>
  <c r="BH276"/>
  <c r="BG276"/>
  <c r="BF276"/>
  <c r="T276"/>
  <c r="R276"/>
  <c r="P276"/>
  <c r="BK276"/>
  <c r="J276"/>
  <c r="BE276"/>
  <c r="BI275"/>
  <c r="BH275"/>
  <c r="BG275"/>
  <c r="BF275"/>
  <c r="T275"/>
  <c r="R275"/>
  <c r="P275"/>
  <c r="BK275"/>
  <c r="J275"/>
  <c r="BE275"/>
  <c r="BI274"/>
  <c r="BH274"/>
  <c r="BG274"/>
  <c r="BF274"/>
  <c r="T274"/>
  <c r="R274"/>
  <c r="P274"/>
  <c r="BK274"/>
  <c r="J274"/>
  <c r="BE274"/>
  <c r="BI271"/>
  <c r="BH271"/>
  <c r="BG271"/>
  <c r="BF271"/>
  <c r="T271"/>
  <c r="R271"/>
  <c r="P271"/>
  <c r="BK271"/>
  <c r="J271"/>
  <c r="BE271"/>
  <c r="BI267"/>
  <c r="BH267"/>
  <c r="BG267"/>
  <c r="BF267"/>
  <c r="T267"/>
  <c r="R267"/>
  <c r="P267"/>
  <c r="BK267"/>
  <c r="J267"/>
  <c r="BE267"/>
  <c r="BI264"/>
  <c r="BH264"/>
  <c r="BG264"/>
  <c r="BF264"/>
  <c r="T264"/>
  <c r="R264"/>
  <c r="P264"/>
  <c r="BK264"/>
  <c r="J264"/>
  <c r="BE264"/>
  <c r="BI259"/>
  <c r="BH259"/>
  <c r="BG259"/>
  <c r="BF259"/>
  <c r="T259"/>
  <c r="T258"/>
  <c r="R259"/>
  <c r="R258"/>
  <c r="P259"/>
  <c r="P258"/>
  <c r="BK259"/>
  <c r="BK258"/>
  <c r="J258"/>
  <c r="J259"/>
  <c r="BE259"/>
  <c r="J62"/>
  <c r="BI254"/>
  <c r="BH254"/>
  <c r="BG254"/>
  <c r="BF254"/>
  <c r="T254"/>
  <c r="R254"/>
  <c r="P254"/>
  <c r="BK254"/>
  <c r="J254"/>
  <c r="BE254"/>
  <c r="BI253"/>
  <c r="BH253"/>
  <c r="BG253"/>
  <c r="BF253"/>
  <c r="T253"/>
  <c r="R253"/>
  <c r="P253"/>
  <c r="BK253"/>
  <c r="J253"/>
  <c r="BE253"/>
  <c r="BI252"/>
  <c r="BH252"/>
  <c r="BG252"/>
  <c r="BF252"/>
  <c r="T252"/>
  <c r="R252"/>
  <c r="P252"/>
  <c r="BK252"/>
  <c r="J252"/>
  <c r="BE252"/>
  <c r="BI251"/>
  <c r="BH251"/>
  <c r="BG251"/>
  <c r="BF251"/>
  <c r="T251"/>
  <c r="R251"/>
  <c r="P251"/>
  <c r="BK251"/>
  <c r="J251"/>
  <c r="BE251"/>
  <c r="BI250"/>
  <c r="BH250"/>
  <c r="BG250"/>
  <c r="BF250"/>
  <c r="T250"/>
  <c r="R250"/>
  <c r="P250"/>
  <c r="BK250"/>
  <c r="J250"/>
  <c r="BE250"/>
  <c r="BI241"/>
  <c r="BH241"/>
  <c r="BG241"/>
  <c r="BF241"/>
  <c r="T241"/>
  <c r="R241"/>
  <c r="P241"/>
  <c r="BK241"/>
  <c r="J241"/>
  <c r="BE241"/>
  <c r="BI238"/>
  <c r="BH238"/>
  <c r="BG238"/>
  <c r="BF238"/>
  <c r="T238"/>
  <c r="R238"/>
  <c r="P238"/>
  <c r="BK238"/>
  <c r="J238"/>
  <c r="BE238"/>
  <c r="BI235"/>
  <c r="BH235"/>
  <c r="BG235"/>
  <c r="BF235"/>
  <c r="T235"/>
  <c r="R235"/>
  <c r="P235"/>
  <c r="BK235"/>
  <c r="J235"/>
  <c r="BE235"/>
  <c r="BI232"/>
  <c r="BH232"/>
  <c r="BG232"/>
  <c r="BF232"/>
  <c r="T232"/>
  <c r="R232"/>
  <c r="P232"/>
  <c r="BK232"/>
  <c r="J232"/>
  <c r="BE232"/>
  <c r="BI229"/>
  <c r="BH229"/>
  <c r="BG229"/>
  <c r="BF229"/>
  <c r="T229"/>
  <c r="R229"/>
  <c r="P229"/>
  <c r="BK229"/>
  <c r="J229"/>
  <c r="BE229"/>
  <c r="BI226"/>
  <c r="BH226"/>
  <c r="BG226"/>
  <c r="BF226"/>
  <c r="T226"/>
  <c r="R226"/>
  <c r="P226"/>
  <c r="BK226"/>
  <c r="J226"/>
  <c r="BE226"/>
  <c r="BI221"/>
  <c r="BH221"/>
  <c r="BG221"/>
  <c r="BF221"/>
  <c r="T221"/>
  <c r="R221"/>
  <c r="P221"/>
  <c r="BK221"/>
  <c r="J221"/>
  <c r="BE221"/>
  <c r="BI218"/>
  <c r="BH218"/>
  <c r="BG218"/>
  <c r="BF218"/>
  <c r="T218"/>
  <c r="R218"/>
  <c r="P218"/>
  <c r="BK218"/>
  <c r="J218"/>
  <c r="BE218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0"/>
  <c r="BH210"/>
  <c r="BG210"/>
  <c r="BF210"/>
  <c r="T210"/>
  <c r="R210"/>
  <c r="P210"/>
  <c r="BK210"/>
  <c r="J210"/>
  <c r="BE210"/>
  <c r="BI207"/>
  <c r="BH207"/>
  <c r="BG207"/>
  <c r="BF207"/>
  <c r="T207"/>
  <c r="R207"/>
  <c r="P207"/>
  <c r="BK207"/>
  <c r="J207"/>
  <c r="BE207"/>
  <c r="BI204"/>
  <c r="BH204"/>
  <c r="BG204"/>
  <c r="BF204"/>
  <c r="T204"/>
  <c r="R204"/>
  <c r="P204"/>
  <c r="BK204"/>
  <c r="J204"/>
  <c r="BE204"/>
  <c r="BI201"/>
  <c r="BH201"/>
  <c r="BG201"/>
  <c r="BF201"/>
  <c r="T201"/>
  <c r="R201"/>
  <c r="P201"/>
  <c r="BK201"/>
  <c r="J201"/>
  <c r="BE201"/>
  <c r="BI197"/>
  <c r="BH197"/>
  <c r="BG197"/>
  <c r="BF197"/>
  <c r="T197"/>
  <c r="R197"/>
  <c r="P197"/>
  <c r="BK197"/>
  <c r="J197"/>
  <c r="BE197"/>
  <c r="BI193"/>
  <c r="BH193"/>
  <c r="BG193"/>
  <c r="BF193"/>
  <c r="T193"/>
  <c r="R193"/>
  <c r="P193"/>
  <c r="BK193"/>
  <c r="J193"/>
  <c r="BE193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T183"/>
  <c r="R184"/>
  <c r="R183"/>
  <c r="P184"/>
  <c r="P183"/>
  <c r="BK184"/>
  <c r="BK183"/>
  <c r="J183"/>
  <c r="J184"/>
  <c r="BE184"/>
  <c r="J61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5"/>
  <c r="BH175"/>
  <c r="BG175"/>
  <c r="BF175"/>
  <c r="T175"/>
  <c r="T174"/>
  <c r="R175"/>
  <c r="R174"/>
  <c r="P175"/>
  <c r="P174"/>
  <c r="BK175"/>
  <c r="BK174"/>
  <c r="J174"/>
  <c r="J175"/>
  <c r="BE175"/>
  <c r="J60"/>
  <c r="BI171"/>
  <c r="BH171"/>
  <c r="BG171"/>
  <c r="BF171"/>
  <c r="T171"/>
  <c r="R171"/>
  <c r="P171"/>
  <c r="BK171"/>
  <c r="J171"/>
  <c r="BE171"/>
  <c r="BI168"/>
  <c r="BH168"/>
  <c r="BG168"/>
  <c r="BF168"/>
  <c r="T168"/>
  <c r="R168"/>
  <c r="P168"/>
  <c r="BK168"/>
  <c r="J168"/>
  <c r="BE168"/>
  <c r="BI165"/>
  <c r="BH165"/>
  <c r="BG165"/>
  <c r="BF165"/>
  <c r="T165"/>
  <c r="R165"/>
  <c r="P165"/>
  <c r="BK165"/>
  <c r="J165"/>
  <c r="BE165"/>
  <c r="BI162"/>
  <c r="BH162"/>
  <c r="BG162"/>
  <c r="BF162"/>
  <c r="T162"/>
  <c r="R162"/>
  <c r="P162"/>
  <c r="BK162"/>
  <c r="J162"/>
  <c r="BE162"/>
  <c r="BI159"/>
  <c r="BH159"/>
  <c r="BG159"/>
  <c r="BF159"/>
  <c r="T159"/>
  <c r="R159"/>
  <c r="P159"/>
  <c r="BK159"/>
  <c r="J159"/>
  <c r="BE159"/>
  <c r="BI156"/>
  <c r="BH156"/>
  <c r="BG156"/>
  <c r="BF156"/>
  <c r="T156"/>
  <c r="R156"/>
  <c r="P156"/>
  <c r="BK156"/>
  <c r="J156"/>
  <c r="BE156"/>
  <c r="BI153"/>
  <c r="BH153"/>
  <c r="BG153"/>
  <c r="BF153"/>
  <c r="T153"/>
  <c r="R153"/>
  <c r="P153"/>
  <c r="BK153"/>
  <c r="J153"/>
  <c r="BE153"/>
  <c r="BI149"/>
  <c r="BH149"/>
  <c r="BG149"/>
  <c r="BF149"/>
  <c r="T149"/>
  <c r="R149"/>
  <c r="P149"/>
  <c r="BK149"/>
  <c r="J149"/>
  <c r="BE149"/>
  <c r="BI145"/>
  <c r="BH145"/>
  <c r="BG145"/>
  <c r="BF145"/>
  <c r="T145"/>
  <c r="R145"/>
  <c r="P145"/>
  <c r="BK145"/>
  <c r="J145"/>
  <c r="BE145"/>
  <c r="BI142"/>
  <c r="BH142"/>
  <c r="BG142"/>
  <c r="BF142"/>
  <c r="T142"/>
  <c r="R142"/>
  <c r="P142"/>
  <c r="BK142"/>
  <c r="J142"/>
  <c r="BE142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26"/>
  <c r="BH126"/>
  <c r="BG126"/>
  <c r="BF126"/>
  <c r="T126"/>
  <c r="R126"/>
  <c r="P126"/>
  <c r="BK126"/>
  <c r="J126"/>
  <c r="BE126"/>
  <c r="BI122"/>
  <c r="BH122"/>
  <c r="BG122"/>
  <c r="BF122"/>
  <c r="T122"/>
  <c r="R122"/>
  <c r="P122"/>
  <c r="BK122"/>
  <c r="J122"/>
  <c r="BE122"/>
  <c r="BI119"/>
  <c r="BH119"/>
  <c r="BG119"/>
  <c r="BF119"/>
  <c r="T119"/>
  <c r="T118"/>
  <c r="R119"/>
  <c r="R118"/>
  <c r="P119"/>
  <c r="P118"/>
  <c r="BK119"/>
  <c r="BK118"/>
  <c r="J118"/>
  <c r="J119"/>
  <c r="BE119"/>
  <c r="J59"/>
  <c r="BI109"/>
  <c r="BH109"/>
  <c r="BG109"/>
  <c r="BF109"/>
  <c r="T109"/>
  <c r="R109"/>
  <c r="P109"/>
  <c r="BK109"/>
  <c r="J109"/>
  <c r="BE109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0"/>
  <c r="BH100"/>
  <c r="BG100"/>
  <c r="BF100"/>
  <c r="T100"/>
  <c r="R100"/>
  <c r="P100"/>
  <c r="BK100"/>
  <c r="J100"/>
  <c r="BE100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88"/>
  <c r="F34"/>
  <c i="1" r="BD52"/>
  <c i="2" r="BH88"/>
  <c r="F33"/>
  <c i="1" r="BC52"/>
  <c i="2" r="BG88"/>
  <c r="F32"/>
  <c i="1" r="BB52"/>
  <c i="2" r="BF88"/>
  <c r="J31"/>
  <c i="1" r="AW52"/>
  <c i="2" r="F31"/>
  <c i="1" r="BA52"/>
  <c i="2" r="T88"/>
  <c r="T87"/>
  <c r="T86"/>
  <c r="T85"/>
  <c r="R88"/>
  <c r="R87"/>
  <c r="R86"/>
  <c r="R85"/>
  <c r="P88"/>
  <c r="P87"/>
  <c r="P86"/>
  <c r="P85"/>
  <c i="1" r="AU52"/>
  <c i="2" r="BK88"/>
  <c r="BK87"/>
  <c r="J87"/>
  <c r="BK86"/>
  <c r="J86"/>
  <c r="BK85"/>
  <c r="J85"/>
  <c r="J56"/>
  <c r="J27"/>
  <c i="1" r="AG52"/>
  <c i="2" r="J88"/>
  <c r="BE88"/>
  <c r="J30"/>
  <c i="1" r="AV52"/>
  <c i="2" r="F30"/>
  <c i="1" r="AZ52"/>
  <c i="2" r="J58"/>
  <c r="J57"/>
  <c r="J81"/>
  <c r="F79"/>
  <c r="E77"/>
  <c r="J51"/>
  <c r="F49"/>
  <c r="E47"/>
  <c r="J36"/>
  <c r="J18"/>
  <c r="E18"/>
  <c r="F82"/>
  <c r="F52"/>
  <c r="J17"/>
  <c r="J15"/>
  <c r="E15"/>
  <c r="F81"/>
  <c r="F51"/>
  <c r="J14"/>
  <c r="J12"/>
  <c r="J79"/>
  <c r="J49"/>
  <c r="E7"/>
  <c r="E75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<sst xmlns="http://schemas.openxmlformats.org/spreadsheetml/2006/main">
  <si>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</si>
  <si>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</si>
  <si>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</si>
  <si>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</si>
  <si>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</si>
  <si>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</si>
  <si>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</si>
  <si>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{c8fee799-707d-4e49-a544-316fc59fd667}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</si>
  <si>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</si>
  <si>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</si>
  <si>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</si>
  <si>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</si>
  <si>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</si>
  <si>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</si>
  <si>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</si>
  <si>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</si>
  <si>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1634-39-18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</si>
  <si>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</si>
  <si>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</si>
  <si>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Prodejna Lidl, Rychnov nad Kněžnou</t>
  </si>
  <si>
    <t>KSO:</t>
  </si>
  <si>
    <t/>
  </si>
  <si>
    <t>CC-CZ:</t>
  </si>
  <si>
    <t>Místo:</t>
  </si>
  <si>
    <t>Rychnov nad Kněžnou</t>
  </si>
  <si>
    <t>Datum:</t>
  </si>
  <si>
    <t>18. 3. 2019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</si>
  <si>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</si>
  <si>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</si>
  <si>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</si>
  <si>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</si>
  <si>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</si>
  <si>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</si>
  <si>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</si>
  <si>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60109971</t>
  </si>
  <si>
    <t>INS spol. s r.o.</t>
  </si>
  <si>
    <t>CZ60109971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</si>
  <si>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</si>
  <si>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</si>
  <si>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</si>
  <si>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</si>
  <si>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</si>
  <si>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</si>
  <si>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</si>
  <si>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</si>
  <si>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</si>
  <si>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</si>
  <si>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</si>
  <si>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</si>
  <si>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</si>
  <si>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</si>
  <si>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</si>
  <si>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</si>
  <si>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</si>
  <si>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</si>
  <si>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</si>
  <si>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</si>
  <si>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</si>
  <si>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</si>
  <si>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</si>
  <si>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</si>
  <si>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</si>
  <si>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</si>
  <si>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</si>
  <si>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</si>
  <si>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</si>
  <si>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</si>
  <si>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</si>
  <si>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</si>
  <si>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</si>
  <si>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</si>
  <si>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</si>
  <si>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</si>
  <si>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</si>
  <si>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</si>
  <si>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</si>
  <si>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</si>
  <si>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</si>
  <si>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IO 10</t>
  </si>
  <si>
    <t>Komunikace a zpevněné plochy</t>
  </si>
  <si>
    <t>STA</t>
  </si>
  <si>
    <t>1</t>
  </si>
  <si>
    <t>{affc09a2-58db-4b5d-9cc0-4becad86226d}</t>
  </si>
  <si>
    <t>2</t>
  </si>
  <si>
    <t>IO 03</t>
  </si>
  <si>
    <t>Kanalizace a vodovod</t>
  </si>
  <si>
    <t>{dc706eae-7e05-4fb2-b2e9-ae3286222ac4}</t>
  </si>
  <si>
    <t>IO 08</t>
  </si>
  <si>
    <t>Veřejné osvětlení</t>
  </si>
  <si>
    <t>{35a5f2b9-e7d6-4999-99e8-55cd6adfb45c}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</si>
  <si>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</si>
  <si>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</si>
  <si>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</si>
  <si>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</si>
  <si>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</si>
  <si>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</si>
  <si>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</si>
  <si>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IO 10 - Komunikace a zpevněné plochy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</si>
  <si>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</si>
  <si>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</si>
  <si>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</si>
  <si>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</si>
  <si>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</si>
  <si>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</si>
  <si>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</si>
  <si>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</si>
  <si>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</si>
  <si>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</si>
  <si>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</si>
  <si>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</si>
  <si>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</si>
  <si>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VRN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</si>
  <si>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</si>
  <si>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</si>
  <si>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</si>
  <si>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</si>
  <si>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</si>
  <si>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</si>
  <si>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</si>
  <si>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</si>
  <si>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</si>
  <si>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</si>
  <si>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</si>
  <si>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</si>
  <si>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</si>
  <si>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</si>
  <si>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</si>
  <si>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</si>
  <si>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</si>
  <si>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</si>
  <si>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</si>
  <si>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</si>
  <si>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</si>
  <si>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</si>
  <si>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4</t>
  </si>
  <si>
    <t>VV</t>
  </si>
  <si>
    <t xml:space="preserve">"předláždění"  158,8</t>
  </si>
  <si>
    <t>Součet</t>
  </si>
  <si>
    <t>113106142</t>
  </si>
  <si>
    <t>Rozebrání dlažeb z betonových nebo kamenných dlaždic komunikací pro pěší strojně pl přes 50 m2</t>
  </si>
  <si>
    <t>3</t>
  </si>
  <si>
    <t>113106144</t>
  </si>
  <si>
    <t>Rozebrání dlažeb ze zámkových dlaždic komunikací pro pěší strojně pl přes 50 m2</t>
  </si>
  <si>
    <t>6</t>
  </si>
  <si>
    <t>113107222</t>
  </si>
  <si>
    <t>Odstranění podkladu z kameniva drceného tl 200 mm strojně pl přes 200 m2</t>
  </si>
  <si>
    <t>8</t>
  </si>
  <si>
    <t>349,1*1,15</t>
  </si>
  <si>
    <t>111*1,15</t>
  </si>
  <si>
    <t>(191+28,1)*1,15</t>
  </si>
  <si>
    <t>(82,3+8)*1,15</t>
  </si>
  <si>
    <t>75,5*1,15*2</t>
  </si>
  <si>
    <t>5</t>
  </si>
  <si>
    <t>113107223</t>
  </si>
  <si>
    <t>Odstranění podkladu z kameniva drceného tl 300 mm strojně pl přes 200 m2</t>
  </si>
  <si>
    <t>10</t>
  </si>
  <si>
    <t>"výměna podkladních vrstev"</t>
  </si>
  <si>
    <t xml:space="preserve">"skladba A"   349,1*1,15</t>
  </si>
  <si>
    <t xml:space="preserve">"sklada B"    111*1,15</t>
  </si>
  <si>
    <t>113154224</t>
  </si>
  <si>
    <t>Frézování živičného krytu tl 100 mm pruh š 1 m pl do 1000 m2 bez překážek v trase</t>
  </si>
  <si>
    <t>12</t>
  </si>
  <si>
    <t>7</t>
  </si>
  <si>
    <t>113202111</t>
  </si>
  <si>
    <t>Vytrhání obrub krajníků obrubníků stojatých</t>
  </si>
  <si>
    <t>m</t>
  </si>
  <si>
    <t>14</t>
  </si>
  <si>
    <t>90*2</t>
  </si>
  <si>
    <t>181951102</t>
  </si>
  <si>
    <t>Úprava pláně v hornině tř. 1 až 4 se zhutněním</t>
  </si>
  <si>
    <t>16</t>
  </si>
  <si>
    <t xml:space="preserve">"skladba A"      349,1*1,2</t>
  </si>
  <si>
    <t xml:space="preserve">"skladba B"      111*1,15</t>
  </si>
  <si>
    <t xml:space="preserve">"skladba C"     (191+28,1)*1,15</t>
  </si>
  <si>
    <t xml:space="preserve">"skladba D"      (82,3+8)*1,15</t>
  </si>
  <si>
    <t xml:space="preserve">"skladba E"      75,5*1,15</t>
  </si>
  <si>
    <t xml:space="preserve">"předláždění stáv. chodníku"   158,8</t>
  </si>
  <si>
    <t xml:space="preserve">"výměna podkladních vrstev"   529,115</t>
  </si>
  <si>
    <t>Komunikace pozemní</t>
  </si>
  <si>
    <t>9</t>
  </si>
  <si>
    <t>564811111</t>
  </si>
  <si>
    <t>Podklad ze štěrkodrtě ŠD tl 50 mm</t>
  </si>
  <si>
    <t>18</t>
  </si>
  <si>
    <t>"skladba C doplnění" (191+28,1)*1,15</t>
  </si>
  <si>
    <t>564841113</t>
  </si>
  <si>
    <t>Podklad ze štěrkodrtě ŠD tl 140 mm</t>
  </si>
  <si>
    <t>20</t>
  </si>
  <si>
    <t>"skladba B" 111*1,15</t>
  </si>
  <si>
    <t xml:space="preserve">"skladba D"  (82,3+8)*1,15</t>
  </si>
  <si>
    <t>11</t>
  </si>
  <si>
    <t>564851111</t>
  </si>
  <si>
    <t>Podklad ze štěrkodrtě ŠD tl 150 mm</t>
  </si>
  <si>
    <t>22</t>
  </si>
  <si>
    <t xml:space="preserve">"skladba A" </t>
  </si>
  <si>
    <t xml:space="preserve">"fr. 0/32"   349,1*1,15</t>
  </si>
  <si>
    <t>Mezisoučet</t>
  </si>
  <si>
    <t>"skadba E"</t>
  </si>
  <si>
    <t xml:space="preserve">"fr. 0/32"   75,5*1,15</t>
  </si>
  <si>
    <t xml:space="preserve">"fr. 0/63"    75,5*1,2</t>
  </si>
  <si>
    <t xml:space="preserve">"výměna stáv. podkladních vrstev"  (349,1+111)*1,15</t>
  </si>
  <si>
    <t>564931512.1</t>
  </si>
  <si>
    <t xml:space="preserve">Podklad z vybouraných podkladních vrstev  tl 150 mm</t>
  </si>
  <si>
    <t>24</t>
  </si>
  <si>
    <t>13</t>
  </si>
  <si>
    <t>565155111</t>
  </si>
  <si>
    <t>Asfaltový beton vrstva podkladní ACP 16 (obalované kamenivo OKS) tl 70 mm š do 3 m</t>
  </si>
  <si>
    <t>26</t>
  </si>
  <si>
    <t>349,1*1,05</t>
  </si>
  <si>
    <t>75,5*1,05</t>
  </si>
  <si>
    <t>573231108</t>
  </si>
  <si>
    <t>Postřik živičný spojovací ze silniční emulze v množství 0,50 kg/m2</t>
  </si>
  <si>
    <t>28</t>
  </si>
  <si>
    <t>349,1+75,5</t>
  </si>
  <si>
    <t>577134111</t>
  </si>
  <si>
    <t>Asfaltový beton vrstva obrusná ACO 11 (ABS) tř. I tl 40 mm š do 3 m z nemodifikovaného asfaltu</t>
  </si>
  <si>
    <t>30</t>
  </si>
  <si>
    <t xml:space="preserve">"skladba A"  349,1</t>
  </si>
  <si>
    <t xml:space="preserve">"skladba E"   75,5</t>
  </si>
  <si>
    <t>596211122</t>
  </si>
  <si>
    <t>Kladení zámkové dlažby komunikací pro pěší tl 60 mm skupiny B pl do 300 m2</t>
  </si>
  <si>
    <t>32</t>
  </si>
  <si>
    <t xml:space="preserve">"skladba C"  191+28,1</t>
  </si>
  <si>
    <t xml:space="preserve">"předláždění stáv. chodníku, použita stáv. dlažba"  158,8</t>
  </si>
  <si>
    <t>17</t>
  </si>
  <si>
    <t>M</t>
  </si>
  <si>
    <t>59245212</t>
  </si>
  <si>
    <t>dlažba zámková profilová základní 196x161x60mm přírodní</t>
  </si>
  <si>
    <t>34</t>
  </si>
  <si>
    <t>191*1,05</t>
  </si>
  <si>
    <t>59245006</t>
  </si>
  <si>
    <t>dlažba skladebná betonová pro nevidomé 200x100x60mm barevná</t>
  </si>
  <si>
    <t>36</t>
  </si>
  <si>
    <t>28,1*1,05</t>
  </si>
  <si>
    <t>19</t>
  </si>
  <si>
    <t>596212221</t>
  </si>
  <si>
    <t>Kladení zámkové dlažby pozemních komunikací tl 80 mm skupiny B pl do 100 m2</t>
  </si>
  <si>
    <t>38</t>
  </si>
  <si>
    <t xml:space="preserve">"skladba D"  82,3+8</t>
  </si>
  <si>
    <t>59245213</t>
  </si>
  <si>
    <t>dlažba zámková profilová základní 196x161x80mm přírodní</t>
  </si>
  <si>
    <t>40</t>
  </si>
  <si>
    <t>82,3*1,05</t>
  </si>
  <si>
    <t>59245006.1</t>
  </si>
  <si>
    <t>dlažba skladebná betonová pro nevidomé 200x100x80mm barevná</t>
  </si>
  <si>
    <t>42</t>
  </si>
  <si>
    <t>8*1,05</t>
  </si>
  <si>
    <t>596412212</t>
  </si>
  <si>
    <t>Kladení dlažby z vegetačních tvárnic pozemních komunikací tl 80 mm do 300 m2</t>
  </si>
  <si>
    <t>44</t>
  </si>
  <si>
    <t>"skladba B" 111</t>
  </si>
  <si>
    <t>23</t>
  </si>
  <si>
    <t>59246016</t>
  </si>
  <si>
    <t>dlažba plošná betonová vegetační 600x400x80mm</t>
  </si>
  <si>
    <t>46</t>
  </si>
  <si>
    <t>111,000*1,05</t>
  </si>
  <si>
    <t>Trubní vedení</t>
  </si>
  <si>
    <t>68</t>
  </si>
  <si>
    <t>8-01</t>
  </si>
  <si>
    <t>D+M kanaliazační odbočka plastová</t>
  </si>
  <si>
    <t>ks</t>
  </si>
  <si>
    <t>48</t>
  </si>
  <si>
    <t>69</t>
  </si>
  <si>
    <t>895941111</t>
  </si>
  <si>
    <t>Zřízení vpusti kanalizační uliční z betonových dílců typ UV-50 normální</t>
  </si>
  <si>
    <t>kus</t>
  </si>
  <si>
    <t>50</t>
  </si>
  <si>
    <t>70</t>
  </si>
  <si>
    <t>895-01</t>
  </si>
  <si>
    <t>dodávka vpusti z bet. dílců vč. kalového koše</t>
  </si>
  <si>
    <t>52</t>
  </si>
  <si>
    <t>73</t>
  </si>
  <si>
    <t>895941111.1</t>
  </si>
  <si>
    <t>Demontáž vpusti kanalizační uliční z betonových dílců</t>
  </si>
  <si>
    <t>54</t>
  </si>
  <si>
    <t>71</t>
  </si>
  <si>
    <t>899202111</t>
  </si>
  <si>
    <t>Osazení mříží litinových včetně rámů a košů na bahno hmotnosti nad 50 do 100 kg</t>
  </si>
  <si>
    <t>56</t>
  </si>
  <si>
    <t>72</t>
  </si>
  <si>
    <t>286619380.1</t>
  </si>
  <si>
    <t>mříž litinová kanalizační s rámem</t>
  </si>
  <si>
    <t>58</t>
  </si>
  <si>
    <t>Ostatní konstrukce a práce, bourání</t>
  </si>
  <si>
    <t>914-01</t>
  </si>
  <si>
    <t>Přesunutí svislé dopravní značky objímkami na sloupek nebo konzolu</t>
  </si>
  <si>
    <t>60</t>
  </si>
  <si>
    <t>25</t>
  </si>
  <si>
    <t>914111111</t>
  </si>
  <si>
    <t>Montáž svislé dopravní značky do velikosti 1 m2 objímkami na sloupek nebo konzolu</t>
  </si>
  <si>
    <t>62</t>
  </si>
  <si>
    <t>914111112</t>
  </si>
  <si>
    <t>Montáž svislé dopravní značky do velikosti 1 m2 páskováním na sloup</t>
  </si>
  <si>
    <t>64</t>
  </si>
  <si>
    <t>27</t>
  </si>
  <si>
    <t>40445550.1</t>
  </si>
  <si>
    <t>značka dopravní svislá retroreflexní fólie tř 1 Al</t>
  </si>
  <si>
    <t>66</t>
  </si>
  <si>
    <t>914511111</t>
  </si>
  <si>
    <t>Montáž sloupku dopravních značek délky do 3,5 m s betonovým základem</t>
  </si>
  <si>
    <t>29</t>
  </si>
  <si>
    <t>40445225</t>
  </si>
  <si>
    <t>sloupek pro dopravní značku Zn D 60mm v 3,5m</t>
  </si>
  <si>
    <t>915211116</t>
  </si>
  <si>
    <t>Vodorovné dopravní značení dělící čáry souvislé š 125 mm retroreflexní žlutý plast</t>
  </si>
  <si>
    <t xml:space="preserve">"V12b"  2,5*4+3,5*4*2</t>
  </si>
  <si>
    <t>31</t>
  </si>
  <si>
    <t>915221112</t>
  </si>
  <si>
    <t>Vodorovné dopravní značení vodící čáry souvislé š 250 mm retroreflexní bílý plast</t>
  </si>
  <si>
    <t>74</t>
  </si>
  <si>
    <t>"V10a" 2,5*2</t>
  </si>
  <si>
    <t xml:space="preserve">"V4"   10</t>
  </si>
  <si>
    <t>915231112</t>
  </si>
  <si>
    <t>Vodorovné dopravní značení přechody pro chodce, šipky, symboly retroreflexní bílý plast</t>
  </si>
  <si>
    <t>76</t>
  </si>
  <si>
    <t>"V7a" 3*0,4*5</t>
  </si>
  <si>
    <t xml:space="preserve">"V13"  10*1,5</t>
  </si>
  <si>
    <t>33</t>
  </si>
  <si>
    <t>915491211</t>
  </si>
  <si>
    <t>Osazení vodícího proužku z betonových desek do betonového lože tl do 100 mm š proužku 250 mm</t>
  </si>
  <si>
    <t>78</t>
  </si>
  <si>
    <t xml:space="preserve">"80/250/500"  160,4</t>
  </si>
  <si>
    <t>59218001</t>
  </si>
  <si>
    <t>krajník betonový silniční 500x250x80mm</t>
  </si>
  <si>
    <t>80</t>
  </si>
  <si>
    <t>160,400*1,01</t>
  </si>
  <si>
    <t>35</t>
  </si>
  <si>
    <t>915499211</t>
  </si>
  <si>
    <t>Příplatek ZKD 10 mm přes 100 mm tl lože u osazení vodícího proužku š 250 mm</t>
  </si>
  <si>
    <t>82</t>
  </si>
  <si>
    <t>162,004*5</t>
  </si>
  <si>
    <t>915611111</t>
  </si>
  <si>
    <t>Předznačení vodorovného liniového značení</t>
  </si>
  <si>
    <t>84</t>
  </si>
  <si>
    <t>38+15</t>
  </si>
  <si>
    <t>37</t>
  </si>
  <si>
    <t>915621111</t>
  </si>
  <si>
    <t>Předznačení vodorovného plošného značení</t>
  </si>
  <si>
    <t>86</t>
  </si>
  <si>
    <t>916131113</t>
  </si>
  <si>
    <t>Osazení silničního obrubníku betonového ležatého s boční opěrou do lože z betonu prostého</t>
  </si>
  <si>
    <t>88</t>
  </si>
  <si>
    <t xml:space="preserve">"přejezdový 150/150/1000"   6</t>
  </si>
  <si>
    <t xml:space="preserve">"přejezdový 150/150/1000  +2cm "   81,3</t>
  </si>
  <si>
    <t>39</t>
  </si>
  <si>
    <t>59217029</t>
  </si>
  <si>
    <t>obrubník betonový silniční nájezdový 1000x150x150mm</t>
  </si>
  <si>
    <t>90</t>
  </si>
  <si>
    <t>(6+81,3)*1,01</t>
  </si>
  <si>
    <t>916131213</t>
  </si>
  <si>
    <t>Osazení silničního obrubníku betonového stojatého s boční opěrou do lože z betonu prostého</t>
  </si>
  <si>
    <t>92</t>
  </si>
  <si>
    <t xml:space="preserve">"150/250/1000  +12cm "   142</t>
  </si>
  <si>
    <t xml:space="preserve">"přechodový 150/150-250/1000 "   10</t>
  </si>
  <si>
    <t xml:space="preserve">"100/250/1000"  41,3</t>
  </si>
  <si>
    <t>41</t>
  </si>
  <si>
    <t>59217023</t>
  </si>
  <si>
    <t>obrubník betonový chodníkový 1000x150x250mm</t>
  </si>
  <si>
    <t>94</t>
  </si>
  <si>
    <t>142*1,01</t>
  </si>
  <si>
    <t>59217017</t>
  </si>
  <si>
    <t>obrubník betonový chodníkový 1000x100x250mm</t>
  </si>
  <si>
    <t>96</t>
  </si>
  <si>
    <t>41,3*1,01</t>
  </si>
  <si>
    <t>43</t>
  </si>
  <si>
    <t>59217030</t>
  </si>
  <si>
    <t>obrubník betonový silniční přechodový 1000x150x150-250mm</t>
  </si>
  <si>
    <t>98</t>
  </si>
  <si>
    <t>10*1,01</t>
  </si>
  <si>
    <t>916331112</t>
  </si>
  <si>
    <t>Osazení zahradního obrubníku betonového do lože z betonu s boční opěrou</t>
  </si>
  <si>
    <t>100</t>
  </si>
  <si>
    <t>"80/250/1000" 6,6+8,7</t>
  </si>
  <si>
    <t>45</t>
  </si>
  <si>
    <t>59217036</t>
  </si>
  <si>
    <t>obrubník betonový parkový přírodní 500x80x250mm</t>
  </si>
  <si>
    <t>102</t>
  </si>
  <si>
    <t>15,300*1,01</t>
  </si>
  <si>
    <t>916991121</t>
  </si>
  <si>
    <t>Lože pod obrubníky, krajníky nebo obruby z dlažebních kostek z betonu prostého</t>
  </si>
  <si>
    <t>m3</t>
  </si>
  <si>
    <t>104</t>
  </si>
  <si>
    <t>142*0,2*0,1</t>
  </si>
  <si>
    <t>6*0,2*0,1</t>
  </si>
  <si>
    <t>6,6*0,15*0,05</t>
  </si>
  <si>
    <t>81,3*0,2*0,1</t>
  </si>
  <si>
    <t>10*0,2*0,1</t>
  </si>
  <si>
    <t>8,7*0,15*0,05</t>
  </si>
  <si>
    <t>41,3*0,15*0,1</t>
  </si>
  <si>
    <t>47</t>
  </si>
  <si>
    <t>919124121</t>
  </si>
  <si>
    <t>Dilatační spáry vkládané v cementobetonovém krytu s vyplněním spár asfaltovou zálivkou</t>
  </si>
  <si>
    <t>106</t>
  </si>
  <si>
    <t>919735114</t>
  </si>
  <si>
    <t>Řezání stávajícího živičného krytu hl do 200 mm</t>
  </si>
  <si>
    <t>108</t>
  </si>
  <si>
    <t>49</t>
  </si>
  <si>
    <t>966006132</t>
  </si>
  <si>
    <t>Odstranění značek dopravních nebo orientačních se sloupky s betonovými patkami</t>
  </si>
  <si>
    <t>110</t>
  </si>
  <si>
    <t>966006211</t>
  </si>
  <si>
    <t>Odstranění svislých dopravních značek ze sloupů, sloupků nebo konzol</t>
  </si>
  <si>
    <t>112</t>
  </si>
  <si>
    <t>51</t>
  </si>
  <si>
    <t>979054451</t>
  </si>
  <si>
    <t>Očištění vybouraných zámkových dlaždic s původním spárováním z kameniva těženého</t>
  </si>
  <si>
    <t>114</t>
  </si>
  <si>
    <t xml:space="preserve">"předláždění stáv. chodníku"  </t>
  </si>
  <si>
    <t>158,8*1,2</t>
  </si>
  <si>
    <t>997</t>
  </si>
  <si>
    <t>Přesun sutě</t>
  </si>
  <si>
    <t>997221551</t>
  </si>
  <si>
    <t>Vodorovná doprava suti ze sypkých materiálů do 1 km</t>
  </si>
  <si>
    <t>t</t>
  </si>
  <si>
    <t>116</t>
  </si>
  <si>
    <t>306,987+232,811</t>
  </si>
  <si>
    <t>162,816</t>
  </si>
  <si>
    <t xml:space="preserve">"využité podkady"  -126,988</t>
  </si>
  <si>
    <t>53</t>
  </si>
  <si>
    <t>997221559</t>
  </si>
  <si>
    <t>Příplatek ZKD 1 km u vodorovné dopravy suti ze sypkých materiálů</t>
  </si>
  <si>
    <t>118</t>
  </si>
  <si>
    <t>575,626*19</t>
  </si>
  <si>
    <t>997221561</t>
  </si>
  <si>
    <t>Vodorovná doprava suti z kusových materiálů do 1 km</t>
  </si>
  <si>
    <t>120</t>
  </si>
  <si>
    <t>41,288+27,158+29,67+36,9+2,792</t>
  </si>
  <si>
    <t xml:space="preserve">"využitá zámková dlažba"  -20,644</t>
  </si>
  <si>
    <t>55</t>
  </si>
  <si>
    <t>997221569</t>
  </si>
  <si>
    <t>Příplatek ZKD 1 km u vodorovné dopravy suti z kusových materiálů</t>
  </si>
  <si>
    <t>122</t>
  </si>
  <si>
    <t>117,164*19</t>
  </si>
  <si>
    <t>997221611</t>
  </si>
  <si>
    <t>Nakládání suti na dopravní prostředky pro vodorovnou dopravu</t>
  </si>
  <si>
    <t>124</t>
  </si>
  <si>
    <t>57</t>
  </si>
  <si>
    <t>997221612</t>
  </si>
  <si>
    <t>Nakládání vybouraných hmot na dopravní prostředky pro vodorovnou dopravu</t>
  </si>
  <si>
    <t>126</t>
  </si>
  <si>
    <t>997221815</t>
  </si>
  <si>
    <t>Poplatek za uložení na skládce (skládkovné) stavebního odpadu betonového kód odpadu 170 101</t>
  </si>
  <si>
    <t>128</t>
  </si>
  <si>
    <t>59</t>
  </si>
  <si>
    <t>997221845</t>
  </si>
  <si>
    <t>Poplatek za uložení na skládce (skládkovné) odpadu asfaltového bez dehtu kód odpadu 170 302</t>
  </si>
  <si>
    <t>130</t>
  </si>
  <si>
    <t>997221855</t>
  </si>
  <si>
    <t>Poplatek za uložení na skládce (skládkovné) zeminy a kameniva kód odpadu 170 504</t>
  </si>
  <si>
    <t>132</t>
  </si>
  <si>
    <t>575,626-162,816</t>
  </si>
  <si>
    <t>998</t>
  </si>
  <si>
    <t>Přesun hmot</t>
  </si>
  <si>
    <t>61</t>
  </si>
  <si>
    <t>998223011</t>
  </si>
  <si>
    <t>Přesun hmot pro pozemní komunikace s krytem dlážděným</t>
  </si>
  <si>
    <t>134</t>
  </si>
  <si>
    <t>223,987/2</t>
  </si>
  <si>
    <t>998225111</t>
  </si>
  <si>
    <t>Přesun hmot pro pozemní komunikace s krytem z kamene, monolitickým betonovým nebo živičným</t>
  </si>
  <si>
    <t>136</t>
  </si>
  <si>
    <t>VRN</t>
  </si>
  <si>
    <t>Vedlejší rozpočtové náklady</t>
  </si>
  <si>
    <t>VRN1</t>
  </si>
  <si>
    <t>63</t>
  </si>
  <si>
    <t>012103000</t>
  </si>
  <si>
    <t>Geodetické práce před výstavbou</t>
  </si>
  <si>
    <t>kpl</t>
  </si>
  <si>
    <t>138</t>
  </si>
  <si>
    <t>012303000</t>
  </si>
  <si>
    <t>Geodetické práce po výstavbě</t>
  </si>
  <si>
    <t>140</t>
  </si>
  <si>
    <t>65</t>
  </si>
  <si>
    <t>030001000</t>
  </si>
  <si>
    <t>Zařízení staveniště</t>
  </si>
  <si>
    <t>%</t>
  </si>
  <si>
    <t>142</t>
  </si>
  <si>
    <t>070001000</t>
  </si>
  <si>
    <t>Provozní vlivy</t>
  </si>
  <si>
    <t>144</t>
  </si>
  <si>
    <t>67</t>
  </si>
  <si>
    <t>08-01</t>
  </si>
  <si>
    <t>DIO - dopravněinženýrské opatření</t>
  </si>
  <si>
    <t>146</t>
  </si>
  <si>
    <t>IO 03 - Kanalizace a vodovod</t>
  </si>
  <si>
    <t xml:space="preserve">    3 - Svislé a kompletní konstrukce</t>
  </si>
  <si>
    <t xml:space="preserve">    4 - Vodorovné konstrukce</t>
  </si>
  <si>
    <t xml:space="preserve">    VRN3 - Zařízení staveniště</t>
  </si>
  <si>
    <t xml:space="preserve">    VRN7 - Provozní vlivy</t>
  </si>
  <si>
    <t>115101201</t>
  </si>
  <si>
    <t>Čerpání vody na dopravní výšku do 10 m s uvažovaným průměrným přítokem do 500 l/min</t>
  </si>
  <si>
    <t>hod</t>
  </si>
  <si>
    <t>CS ÚRS 2018 01</t>
  </si>
  <si>
    <t>1621172527</t>
  </si>
  <si>
    <t>119001401</t>
  </si>
  <si>
    <t xml:space="preserve">Dočasné zajištění podzemního potrubí nebo vedení ve výkopišti 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do 200</t>
  </si>
  <si>
    <t>-267892633</t>
  </si>
  <si>
    <t>119001412</t>
  </si>
  <si>
    <t xml:space="preserve">Dočasné zajištění podzemního potrubí nebo vedení ve výkopišti  ve stavu i poloze , ve kterých byla na začátku zemních prací a to s podepřením, vzepřením nebo vyvěšením, příp. s ochranným bedněním, se zřízením a odstraněním za jišťovací konstrukce, s opotřebením hmot potrubí betonového, kameninového nebo železobetonového, světlosti DN přes 200 do 500</t>
  </si>
  <si>
    <t>248381870</t>
  </si>
  <si>
    <t>119001423</t>
  </si>
  <si>
    <t xml:space="preserve">Dočasné zajištění podzemního potrubí nebo vedení ve výkopišti 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přes 6 kabelů</t>
  </si>
  <si>
    <t>-921924494</t>
  </si>
  <si>
    <t>132201201</t>
  </si>
  <si>
    <t xml:space="preserve">Hloubení zapažených i nezapažených rýh šířky přes 600 do 2 000 mm  s urovnáním dna do předepsaného profilu a spádu v hornině tř. 3 do 100 m3</t>
  </si>
  <si>
    <t>-935087797</t>
  </si>
  <si>
    <t>26,0*0,8*1,5</t>
  </si>
  <si>
    <t>132201209</t>
  </si>
  <si>
    <t xml:space="preserve">Hloubení zapažených i nezapažených rýh šířky přes 600 do 2 000 mm  s urovnáním dna do předepsaného profilu a spádu v hornině tř. 3 Příplatek k cenám za lepivost horniny tř. 3</t>
  </si>
  <si>
    <t>577606583</t>
  </si>
  <si>
    <t>139711101</t>
  </si>
  <si>
    <t xml:space="preserve">Vykopávka v uzavřených prostorách  s naložením výkopku na dopravní prostředek v hornině tř. 1 až 4</t>
  </si>
  <si>
    <t>-1368836375</t>
  </si>
  <si>
    <t>151101101</t>
  </si>
  <si>
    <t xml:space="preserve">Zřízení pažení a rozepření stěn rýh pro podzemní vedení pro všechny šířky rýhy  příložné pro jakoukoliv mezerovitost, hloubky do 2 m</t>
  </si>
  <si>
    <t>167060078</t>
  </si>
  <si>
    <t>151101111</t>
  </si>
  <si>
    <t xml:space="preserve">Odstranění pažení a rozepření stěn rýh pro podzemní vedení  s uložením materiálu na vzdálenost do 3 m od kraje výkopu příložné, hloubky do 2 m</t>
  </si>
  <si>
    <t>1063072470</t>
  </si>
  <si>
    <t>161101101</t>
  </si>
  <si>
    <t xml:space="preserve">Svislé přemístění výkopku  bez naložení do dopravní nádoby avšak s vyprázdněním dopravní nádoby na hromadu nebo do dopravního prostředku z horniny tř. 1 až 4, při hloubce výkopu přes 1 do 2,5 m</t>
  </si>
  <si>
    <t>-16318378</t>
  </si>
  <si>
    <t>162201101</t>
  </si>
  <si>
    <t xml:space="preserve">Vodorovné přemístění výkopku nebo sypaniny po suchu  na obvyklém dopravním prostředku, bez naložení výkopku, avšak se složením bez rozhrnutí z horniny tř. 1 až 4 na vzdálenost do 20 m</t>
  </si>
  <si>
    <t>-1242608885</t>
  </si>
  <si>
    <t>162701105</t>
  </si>
  <si>
    <t xml:space="preserve">Vodorovné přemístění výkopku nebo sypaniny po suchu  na obvyklém dopravním prostředku, bez naložení výkopku, avšak se složením bez rozhrnutí z horniny tř. 1 až 4 na vzdálenost přes 9 000 do 10 000 m</t>
  </si>
  <si>
    <t>424184672</t>
  </si>
  <si>
    <t>171201201</t>
  </si>
  <si>
    <t xml:space="preserve">Uložení sypaniny  na skládky</t>
  </si>
  <si>
    <t>1920066221</t>
  </si>
  <si>
    <t>171201211</t>
  </si>
  <si>
    <t>Poplatek za uložení stavebního odpadu na skládce (skládkovné) zeminy a kameniva zatříděného do Katalogu odpadů pod kódem 170 504</t>
  </si>
  <si>
    <t>-739796297</t>
  </si>
  <si>
    <t>31,2*1,5 "Přepočtené koeficientem množství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</si>
  <si>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</si>
  <si>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</si>
  <si>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2090170493</t>
  </si>
  <si>
    <t>26,0*0,8*1,2</t>
  </si>
  <si>
    <t>58333674</t>
  </si>
  <si>
    <t>kamenivo těžené hrubé frakce 16/32</t>
  </si>
  <si>
    <t>-514982271</t>
  </si>
  <si>
    <t>24,96*1,6 "Přepočtené koeficientem množství</t>
  </si>
  <si>
    <t>Svislé a kompletní konstrukce</t>
  </si>
  <si>
    <t>358325114</t>
  </si>
  <si>
    <t>Bourání šachty, stoky kompletní nebo vybourání otvorů průřezové plochy do 4 m2 ve stokách ze zdiva z železobetonu</t>
  </si>
  <si>
    <t>-885613773</t>
  </si>
  <si>
    <t>Vodorovné konstrukce</t>
  </si>
  <si>
    <t>451573111</t>
  </si>
  <si>
    <t>Lože pod potrubí, stoky a drobné objekty v otevřeném výkopu z písku a štěrkopísku do 63 mm</t>
  </si>
  <si>
    <t>1523947908</t>
  </si>
  <si>
    <t>26,0*0,8*0,15</t>
  </si>
  <si>
    <t>871355221</t>
  </si>
  <si>
    <t>Kanalizační potrubí z tvrdého PVC v otevřeném výkopu ve sklonu do 20 %, hladkého plnostěnného jednovrstvého, tuhost třídy SN 8 DN 200</t>
  </si>
  <si>
    <t>2123598852</t>
  </si>
  <si>
    <t>892351111</t>
  </si>
  <si>
    <t>Tlakové zkoušky vodou na potrubí DN 150 nebo 200</t>
  </si>
  <si>
    <t>113517647</t>
  </si>
  <si>
    <t>899131111</t>
  </si>
  <si>
    <t>Výměna šachtového rámu tř. D 400 včetně poklopu s osazením a dodáním nového rámu litinového s patkou</t>
  </si>
  <si>
    <t>-1896687567</t>
  </si>
  <si>
    <t>899623161</t>
  </si>
  <si>
    <t>Obetonování potrubí nebo zdiva stok betonem prostým v otevřeném výkopu, beton tř. C 20/25</t>
  </si>
  <si>
    <t>-1849723681</t>
  </si>
  <si>
    <t>899721112</t>
  </si>
  <si>
    <t>Signalizační vodič na potrubí PVC DN nad 150 mm</t>
  </si>
  <si>
    <t>990376287</t>
  </si>
  <si>
    <t>899722114</t>
  </si>
  <si>
    <t>Krytí potrubí z plastů výstražnou fólií z PVC šířky 40 cm</t>
  </si>
  <si>
    <t>1970913556</t>
  </si>
  <si>
    <t>919794441</t>
  </si>
  <si>
    <t xml:space="preserve">Úprava ploch kolem hydrantů, šoupat, kanalizačních poklopů a mříží, sloupů apod.  v živičných krytech jakékoliv tloušťky, jednotlivě v půdorysné ploše do 2 m2</t>
  </si>
  <si>
    <t>2087139274</t>
  </si>
  <si>
    <t>919001x</t>
  </si>
  <si>
    <t xml:space="preserve">Odkopání stávající přípojky kanalizace, zaslepení odpadu DN200, obsyp a zásyp štěrkopískem včetně zhutnění </t>
  </si>
  <si>
    <t>soub</t>
  </si>
  <si>
    <t>-442708943</t>
  </si>
  <si>
    <t xml:space="preserve">Přesun hmot pro komunikace s krytem z kameniva, monolitickým betonovým nebo živičným  dopravní vzdálenost do 200 m jakékoliv délky objektu</t>
  </si>
  <si>
    <t>-1164320999</t>
  </si>
  <si>
    <t>998276101</t>
  </si>
  <si>
    <t>Přesun hmot pro trubní vedení hloubené z trub z plastických hmot nebo sklolaminátových pro vodovody nebo kanalizace v otevřeném výkopu dopravní vzdálenost do 15 m</t>
  </si>
  <si>
    <t>-1888766829</t>
  </si>
  <si>
    <t>VRN3</t>
  </si>
  <si>
    <t>1024</t>
  </si>
  <si>
    <t>253429297</t>
  </si>
  <si>
    <t>VRN7</t>
  </si>
  <si>
    <t>-777565720</t>
  </si>
  <si>
    <t>IO 08 - Veřejné osvětlení</t>
  </si>
  <si>
    <t>M - Práce a dodávky M</t>
  </si>
  <si>
    <t xml:space="preserve">    21-M - Elektromontáže</t>
  </si>
  <si>
    <t xml:space="preserve">    46-M - Zemní práce při extr.mont.pracích</t>
  </si>
  <si>
    <t xml:space="preserve">    58-M - Revize vyhrazených technických zařízení</t>
  </si>
  <si>
    <t xml:space="preserve">    VRN1 - Průzkumné, geodetické a projektové práce</t>
  </si>
  <si>
    <t xml:space="preserve">    VRN4 - Inženýrská činnost</t>
  </si>
  <si>
    <t xml:space="preserve">    VRN6 - Územní vlivy</t>
  </si>
  <si>
    <t xml:space="preserve">    VRN8 - Přesun stavebních kapacit</t>
  </si>
  <si>
    <t>Uložení sypaniny poplatek za uložení sypaniny na skládce (skládkovné)</t>
  </si>
  <si>
    <t>CS ÚRS 2017 02</t>
  </si>
  <si>
    <t>Práce a dodávky M</t>
  </si>
  <si>
    <t>21-M</t>
  </si>
  <si>
    <t>Elektromontáže</t>
  </si>
  <si>
    <t>210100252</t>
  </si>
  <si>
    <t>Ukončení kabelů smršťovací záklopkou nebo páskou se zapojením bez letování počtu a průřezu žil do 4 x 25 mm2</t>
  </si>
  <si>
    <t>210202013</t>
  </si>
  <si>
    <t>Montáž svítidel výbojkových se zapojením vodičů průmyslových nebo venkovních na výložník</t>
  </si>
  <si>
    <t>348444500</t>
  </si>
  <si>
    <t>VO3 - svítidlo venkovní LED 56W, IP67, 3200lm, 230V, IK10, 3000K, tělo z tlakového hliníku, včetně konzole pro montáž na výložník - dle standardu investora</t>
  </si>
  <si>
    <t>210204002</t>
  </si>
  <si>
    <t>Montáž stožárů osvětlení, bez zemních prací parkových ocelových</t>
  </si>
  <si>
    <t>316740670</t>
  </si>
  <si>
    <t>stožár osvětlovací délka 8,5m (7,7m nad terén) 133/89 žárově zinkovaný</t>
  </si>
  <si>
    <t>210204103</t>
  </si>
  <si>
    <t>Montáž výložníků osvětlení jednoramenných sloupových, hmotnosti do 35 kg</t>
  </si>
  <si>
    <t>0002</t>
  </si>
  <si>
    <t>Výložník obloukový, délka 1,0m, na sloup průměr 89mm</t>
  </si>
  <si>
    <t>210204201</t>
  </si>
  <si>
    <t>Montáž elektrovýzbroje stožárů osvětlení 1 okruh</t>
  </si>
  <si>
    <t>0003</t>
  </si>
  <si>
    <t>Stožárnová výzbroj,1,5/25/4/E27 včetně pojistky 10A</t>
  </si>
  <si>
    <t>210220020</t>
  </si>
  <si>
    <t>Montáž uzemňovacího vedení s upevněním, propojením a připojením pomocí svorek v zemi s izolací spojů vodičů FeZn páskou průřezu do 120 mm2 v městské zástavbě</t>
  </si>
  <si>
    <t>354420620</t>
  </si>
  <si>
    <t>pás zemnící 30 x 4 mm FeZn</t>
  </si>
  <si>
    <t>kg</t>
  </si>
  <si>
    <t>210220022</t>
  </si>
  <si>
    <t>Montáž uzemňovacího vedení s upevněním, propojením a připojením pomocí svorek v zemi s izolací spojů vodičů FeZn drátem nebo lanem průměru do 10 mm v městské zástavbě</t>
  </si>
  <si>
    <t>354410730</t>
  </si>
  <si>
    <t>drát průměr 10 mm FeZn</t>
  </si>
  <si>
    <t>210220301</t>
  </si>
  <si>
    <t>Montáž hromosvodného vedení svorek se 2 šrouby, [typ SS, SR 03]</t>
  </si>
  <si>
    <t>354419960</t>
  </si>
  <si>
    <t>svorka odbočovací a spojovací pro spojování kruhových a páskových vodičů, FeZn</t>
  </si>
  <si>
    <t>354418950</t>
  </si>
  <si>
    <t>svorka připojovací k připojení kovových částí</t>
  </si>
  <si>
    <t>210290842</t>
  </si>
  <si>
    <t>Demontáž a montáž krytu na oceloplechovém rozváděči šířky nad 70 cm</t>
  </si>
  <si>
    <t>210810045</t>
  </si>
  <si>
    <t>Montáž izolovaných kabelů měděných bez ukončení do 1 kV uložených pevně CYKY, CYKYD, CYKYDY, NYM, NYY, YSLY, 750 V, počtu a průřezu žil 3 x 1,5 mm2</t>
  </si>
  <si>
    <t>341110300</t>
  </si>
  <si>
    <t>kabel silový s Cu jádrem CYKY 3x1,5 mm2</t>
  </si>
  <si>
    <t>210901090</t>
  </si>
  <si>
    <t>Montáž kabelů hliníkových bez ukončení do 1 kV uložených pevně AMCMK, AYKY, NAYY-J-RE (-O-SM), TFSP, 1 kV, počtu a průřezu žil 4 x 16 mm2</t>
  </si>
  <si>
    <t>341123160</t>
  </si>
  <si>
    <t>kabel silový s Al jádrem AYKY 4x16 mm2</t>
  </si>
  <si>
    <t>0004</t>
  </si>
  <si>
    <t>Prořez</t>
  </si>
  <si>
    <t>46-M</t>
  </si>
  <si>
    <t>Zemní práce při extr.mont.pracích</t>
  </si>
  <si>
    <t>460010025</t>
  </si>
  <si>
    <t>Vytyčení trasy inženýrských sítí v zastavěném prostoru</t>
  </si>
  <si>
    <t>km</t>
  </si>
  <si>
    <t>460030011</t>
  </si>
  <si>
    <t>Přípravné terénní práce sejmutí drnu včetně nařezání a uložení na hromady nebo naložení na dopravní prostředek jakékoliv tloušťky</t>
  </si>
  <si>
    <t>460050003</t>
  </si>
  <si>
    <t>Hloubení nezapažených jam ručně pro stožáry s přemístěním výkopku do vzdálenosti 3 m od okraje jámy nebo naložením na dopravní prostředek, včetně zásypu, zhutnění a urovnání povrchu bez patky jednoduché na rovině, délky třídy 3 přes 6 do 8 m, v hornině</t>
  </si>
  <si>
    <t>286111220</t>
  </si>
  <si>
    <t>trubka kanalizační hladká hrdlovaná D 315 x 7,7 x 5000 mm</t>
  </si>
  <si>
    <t>460150163</t>
  </si>
  <si>
    <t>Hloubení zapažených i nezapažených kabelových rýh ručně včetně urovnání dna s přemístěním výkopku do vzdálenosti 3 m od okraje jámy nebo naložením na dopravní prostředek šířky 35 cm, hloubky 80 cm, v hornině třídy 3</t>
  </si>
  <si>
    <t>460150303</t>
  </si>
  <si>
    <t>Hloubení zapažených i nezapažených kabelových rýh ručně včetně urovnání dna s přemístěním výkopku do vzdálenosti 3 m od okraje jámy nebo naložením na dopravní prostředek šířky 50 cm, hloubky 120 cm, v hornině třídy 3</t>
  </si>
  <si>
    <t>460490013</t>
  </si>
  <si>
    <t>Krytí kabelů, spojek, koncovek a odbočnic kabelů výstražnou fólií z PVC včetně vyrovnání povrchu rýhy, rozvinutí a uložení fólie do rýhy, fólie šířky do 34cm</t>
  </si>
  <si>
    <t>0001</t>
  </si>
  <si>
    <t>Výstražná fólie šíře 34cm</t>
  </si>
  <si>
    <t>460520163</t>
  </si>
  <si>
    <t>Montáž trubek ochranných uložených volně do rýhy plastových tuhých,vnitřního průměru přes 50 do 90 mm</t>
  </si>
  <si>
    <t>345713520</t>
  </si>
  <si>
    <t>trubka elektroinstalační ohebná dvouplášťová korugovaná D 52/63 mm, HDPE+LDPE</t>
  </si>
  <si>
    <t>583373080</t>
  </si>
  <si>
    <t>štěrkopísek frakce 0-2 třída B</t>
  </si>
  <si>
    <t>460560033</t>
  </si>
  <si>
    <t>Zásyp kabelových rýh ručně s uložením výkopku ve vrstvách včetně zhutnění a urovnání povrchu šířky 40 cm hloubky 50 cm, v hornině třídy 3</t>
  </si>
  <si>
    <t>460560303</t>
  </si>
  <si>
    <t>Zásyp kabelových rýh ručně s uložením výkopku ve vrstvách včetně zhutnění a urovnání povrchu šířky 50 cm hloubky 120 cm, v hornině třídy 3</t>
  </si>
  <si>
    <t>460600061</t>
  </si>
  <si>
    <t>Přemístění (odvoz) horniny, suti a vybouraných hmot odvoz suti a vybouraných hmot do 1 km</t>
  </si>
  <si>
    <t>460600071</t>
  </si>
  <si>
    <t>Přemístění (odvoz) horniny, suti a vybouraných hmot odvoz suti a vybouraných hmot Příplatek k ceně za každý další i započatý 1 km</t>
  </si>
  <si>
    <t>0,2*10 "Přepočtené koeficientem množství</t>
  </si>
  <si>
    <t>589325630</t>
  </si>
  <si>
    <t>směs pro beton třída C 16/20 X0,XC1 kamenivo do 8 mm</t>
  </si>
  <si>
    <t>460620002</t>
  </si>
  <si>
    <t>Úprava terénu položení drnu, včetně zalití vodou na rovině</t>
  </si>
  <si>
    <t>460620007</t>
  </si>
  <si>
    <t>Úprava terénu zatravnění, včetně dodání osiva a zalití vodou na rovině</t>
  </si>
  <si>
    <t>005724100</t>
  </si>
  <si>
    <t>osivo směs travní parková</t>
  </si>
  <si>
    <t>58-M</t>
  </si>
  <si>
    <t>Revize vyhrazených technických zařízení</t>
  </si>
  <si>
    <t>0005</t>
  </si>
  <si>
    <t>Výchozí revize elekktro</t>
  </si>
  <si>
    <t>580108011</t>
  </si>
  <si>
    <t>Ostatní elektrické spotřebiče a zdroje kontrola stavu stožárového svítidla parkového nebo sadového, o počtu světel 1 nebo 2</t>
  </si>
  <si>
    <t>Průzkumné, geodetické a projektové práce</t>
  </si>
  <si>
    <t>Průzkumné, geodetické a projektové práce geodetické práce před výstavbou</t>
  </si>
  <si>
    <t>012203000</t>
  </si>
  <si>
    <t>Průzkumné, geodetické a projektové práce geodetické práce při provádění stavby</t>
  </si>
  <si>
    <t>VRN4</t>
  </si>
  <si>
    <t>Inženýrská činnost</t>
  </si>
  <si>
    <t>045002000</t>
  </si>
  <si>
    <t>Koordinace s ostatními správci sítí, vypnutí veřejného osvětlení</t>
  </si>
  <si>
    <t>VRN6</t>
  </si>
  <si>
    <t>Územní vlivy</t>
  </si>
  <si>
    <t>065002000</t>
  </si>
  <si>
    <t>Hlavní tituly průvodních činností a nákladů územní vlivy mimostaveništní doprava materiálů a výrobků</t>
  </si>
  <si>
    <t>VRN8</t>
  </si>
  <si>
    <t>Přesun stavebních kapacit</t>
  </si>
  <si>
    <t>081002000</t>
  </si>
  <si>
    <t>Doprava zaměstnanců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</si>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</sst>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0000A8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7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3" fillId="2" borderId="0" xfId="0" applyFont="1" applyFill="1" applyAlignment="1" applyProtection="1">
      <alignment horizontal="left" vertical="center"/>
    </xf>
    <xf numFmtId="0" fontId="14" fillId="2" borderId="0" xfId="0" applyFont="1" applyFill="1" applyAlignment="1" applyProtection="1">
      <alignment vertical="center"/>
    </xf>
    <xf numFmtId="0" fontId="15" fillId="2" borderId="0" xfId="0" applyFont="1" applyFill="1" applyAlignment="1" applyProtection="1">
      <alignment horizontal="left" vertical="center"/>
    </xf>
    <xf numFmtId="0" fontId="16" fillId="2" borderId="0" xfId="1" applyFont="1" applyFill="1" applyAlignment="1" applyProtection="1">
      <alignment vertical="center"/>
    </xf>
    <xf numFmtId="0" fontId="45" fillId="2" borderId="0" xfId="1" applyFill="1"/>
    <xf numFmtId="0" fontId="0" fillId="2" borderId="0" xfId="0" applyFill="1"/>
    <xf numFmtId="0" fontId="13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1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1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2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2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21" xfId="0" applyFont="1" applyBorder="1" applyAlignment="1" applyProtection="1">
      <alignment horizontal="center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18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0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1" fillId="0" borderId="18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1" fillId="0" borderId="23" xfId="0" applyNumberFormat="1" applyFont="1" applyBorder="1" applyAlignment="1" applyProtection="1">
      <alignment vertical="center"/>
    </xf>
    <xf numFmtId="4" fontId="31" fillId="0" borderId="24" xfId="0" applyNumberFormat="1" applyFont="1" applyBorder="1" applyAlignment="1" applyProtection="1">
      <alignment vertical="center"/>
    </xf>
    <xf numFmtId="166" fontId="31" fillId="0" borderId="24" xfId="0" applyNumberFormat="1" applyFont="1" applyBorder="1" applyAlignment="1" applyProtection="1">
      <alignment vertical="center"/>
    </xf>
    <xf numFmtId="4" fontId="31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4" fillId="2" borderId="0" xfId="0" applyFont="1" applyFill="1" applyAlignment="1">
      <alignment vertical="center"/>
    </xf>
    <xf numFmtId="0" fontId="15" fillId="2" borderId="0" xfId="0" applyFont="1" applyFill="1" applyAlignment="1">
      <alignment horizontal="left" vertical="center"/>
    </xf>
    <xf numFmtId="0" fontId="32" fillId="2" borderId="0" xfId="1" applyFont="1" applyFill="1" applyAlignment="1">
      <alignment vertical="center"/>
    </xf>
    <xf numFmtId="0" fontId="14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20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8" xfId="0" applyFont="1" applyBorder="1" applyAlignment="1" applyProtection="1">
      <alignment horizontal="center" vertical="center"/>
    </xf>
    <xf numFmtId="49" fontId="37" fillId="0" borderId="28" xfId="0" applyNumberFormat="1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center" vertical="center" wrapText="1"/>
    </xf>
    <xf numFmtId="167" fontId="37" fillId="0" borderId="28" xfId="0" applyNumberFormat="1" applyFont="1" applyBorder="1" applyAlignment="1" applyProtection="1">
      <alignment vertical="center"/>
    </xf>
    <xf numFmtId="4" fontId="37" fillId="3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</xf>
    <xf numFmtId="0" fontId="37" fillId="0" borderId="5" xfId="0" applyFont="1" applyBorder="1" applyAlignment="1">
      <alignment vertical="center"/>
    </xf>
    <xf numFmtId="0" fontId="37" fillId="3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0" fillId="3" borderId="28" xfId="0" applyNumberFormat="1" applyFont="1" applyFill="1" applyBorder="1" applyAlignment="1" applyProtection="1">
      <alignment vertical="center"/>
      <protection locked="0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8" fillId="0" borderId="29" xfId="0" applyFont="1" applyBorder="1" applyAlignment="1">
      <alignment vertical="center" wrapText="1"/>
      <protection locked="0"/>
    </xf>
    <xf numFmtId="0" fontId="38" fillId="0" borderId="30" xfId="0" applyFont="1" applyBorder="1" applyAlignment="1">
      <alignment vertical="center" wrapText="1"/>
      <protection locked="0"/>
    </xf>
    <xf numFmtId="0" fontId="38" fillId="0" borderId="31" xfId="0" applyFont="1" applyBorder="1" applyAlignment="1">
      <alignment vertical="center" wrapText="1"/>
      <protection locked="0"/>
    </xf>
    <xf numFmtId="0" fontId="38" fillId="0" borderId="32" xfId="0" applyFont="1" applyBorder="1" applyAlignment="1">
      <alignment horizontal="center" vertical="center" wrapText="1"/>
      <protection locked="0"/>
    </xf>
    <xf numFmtId="0" fontId="39" fillId="0" borderId="1" xfId="0" applyFont="1" applyBorder="1" applyAlignment="1">
      <alignment horizontal="center" vertical="center" wrapText="1"/>
      <protection locked="0"/>
    </xf>
    <xf numFmtId="0" fontId="38" fillId="0" borderId="33" xfId="0" applyFont="1" applyBorder="1" applyAlignment="1">
      <alignment horizontal="center" vertical="center" wrapText="1"/>
      <protection locked="0"/>
    </xf>
    <xf numFmtId="0" fontId="38" fillId="0" borderId="32" xfId="0" applyFont="1" applyBorder="1" applyAlignment="1">
      <alignment vertical="center" wrapText="1"/>
      <protection locked="0"/>
    </xf>
    <xf numFmtId="0" fontId="40" fillId="0" borderId="34" xfId="0" applyFont="1" applyBorder="1" applyAlignment="1">
      <alignment horizontal="left" wrapText="1"/>
      <protection locked="0"/>
    </xf>
    <xf numFmtId="0" fontId="38" fillId="0" borderId="33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49" fontId="41" fillId="0" borderId="1" xfId="0" applyNumberFormat="1" applyFont="1" applyBorder="1" applyAlignment="1">
      <alignment horizontal="left" vertical="center" wrapText="1"/>
      <protection locked="0"/>
    </xf>
    <xf numFmtId="49" fontId="41" fillId="0" borderId="1" xfId="0" applyNumberFormat="1" applyFont="1" applyBorder="1" applyAlignment="1">
      <alignment vertical="center" wrapText="1"/>
      <protection locked="0"/>
    </xf>
    <xf numFmtId="0" fontId="38" fillId="0" borderId="35" xfId="0" applyFont="1" applyBorder="1" applyAlignment="1">
      <alignment vertical="center" wrapText="1"/>
      <protection locked="0"/>
    </xf>
    <xf numFmtId="0" fontId="42" fillId="0" borderId="34" xfId="0" applyFont="1" applyBorder="1" applyAlignment="1">
      <alignment vertical="center" wrapText="1"/>
      <protection locked="0"/>
    </xf>
    <xf numFmtId="0" fontId="38" fillId="0" borderId="36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vertical="top"/>
      <protection locked="0"/>
    </xf>
    <xf numFmtId="0" fontId="38" fillId="0" borderId="0" xfId="0" applyFont="1" applyAlignment="1">
      <alignment vertical="top"/>
      <protection locked="0"/>
    </xf>
    <xf numFmtId="0" fontId="38" fillId="0" borderId="29" xfId="0" applyFont="1" applyBorder="1" applyAlignment="1">
      <alignment horizontal="left" vertical="center"/>
      <protection locked="0"/>
    </xf>
    <xf numFmtId="0" fontId="38" fillId="0" borderId="30" xfId="0" applyFont="1" applyBorder="1" applyAlignment="1">
      <alignment horizontal="left" vertical="center"/>
      <protection locked="0"/>
    </xf>
    <xf numFmtId="0" fontId="38" fillId="0" borderId="31" xfId="0" applyFont="1" applyBorder="1" applyAlignment="1">
      <alignment horizontal="left" vertical="center"/>
      <protection locked="0"/>
    </xf>
    <xf numFmtId="0" fontId="38" fillId="0" borderId="32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8" fillId="0" borderId="33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3" fillId="0" borderId="0" xfId="0" applyFont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center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1" fillId="0" borderId="0" xfId="0" applyFont="1" applyAlignment="1">
      <alignment horizontal="left" vertical="center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1" fillId="0" borderId="32" xfId="0" applyFont="1" applyBorder="1" applyAlignment="1">
      <alignment horizontal="left" vertical="center"/>
      <protection locked="0"/>
    </xf>
    <xf numFmtId="0" fontId="41" fillId="0" borderId="1" xfId="0" applyFont="1" applyFill="1" applyBorder="1" applyAlignment="1">
      <alignment horizontal="left" vertical="center"/>
      <protection locked="0"/>
    </xf>
    <xf numFmtId="0" fontId="41" fillId="0" borderId="1" xfId="0" applyFont="1" applyFill="1" applyBorder="1" applyAlignment="1">
      <alignment horizontal="center" vertical="center"/>
      <protection locked="0"/>
    </xf>
    <xf numFmtId="0" fontId="38" fillId="0" borderId="35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38" fillId="0" borderId="36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center" vertical="center" wrapText="1"/>
      <protection locked="0"/>
    </xf>
    <xf numFmtId="0" fontId="38" fillId="0" borderId="29" xfId="0" applyFont="1" applyBorder="1" applyAlignment="1">
      <alignment horizontal="left" vertical="center" wrapText="1"/>
      <protection locked="0"/>
    </xf>
    <xf numFmtId="0" fontId="38" fillId="0" borderId="30" xfId="0" applyFont="1" applyBorder="1" applyAlignment="1">
      <alignment horizontal="left" vertical="center" wrapText="1"/>
      <protection locked="0"/>
    </xf>
    <xf numFmtId="0" fontId="38" fillId="0" borderId="31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/>
      <protection locked="0"/>
    </xf>
    <xf numFmtId="0" fontId="41" fillId="0" borderId="35" xfId="0" applyFont="1" applyBorder="1" applyAlignment="1">
      <alignment horizontal="left" vertical="center" wrapText="1"/>
      <protection locked="0"/>
    </xf>
    <xf numFmtId="0" fontId="41" fillId="0" borderId="34" xfId="0" applyFont="1" applyBorder="1" applyAlignment="1">
      <alignment horizontal="left" vertical="center" wrapText="1"/>
      <protection locked="0"/>
    </xf>
    <xf numFmtId="0" fontId="41" fillId="0" borderId="36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top"/>
      <protection locked="0"/>
    </xf>
    <xf numFmtId="0" fontId="41" fillId="0" borderId="1" xfId="0" applyFont="1" applyBorder="1" applyAlignment="1">
      <alignment horizontal="center" vertical="top"/>
      <protection locked="0"/>
    </xf>
    <xf numFmtId="0" fontId="41" fillId="0" borderId="35" xfId="0" applyFont="1" applyBorder="1" applyAlignment="1">
      <alignment horizontal="left" vertical="center"/>
      <protection locked="0"/>
    </xf>
    <xf numFmtId="0" fontId="41" fillId="0" borderId="36" xfId="0" applyFont="1" applyBorder="1" applyAlignment="1">
      <alignment horizontal="left" vertical="center"/>
      <protection locked="0"/>
    </xf>
    <xf numFmtId="0" fontId="43" fillId="0" borderId="0" xfId="0" applyFont="1" applyAlignment="1">
      <alignment vertical="center"/>
      <protection locked="0"/>
    </xf>
    <xf numFmtId="0" fontId="40" fillId="0" borderId="1" xfId="0" applyFont="1" applyBorder="1" applyAlignment="1">
      <alignment vertical="center"/>
      <protection locked="0"/>
    </xf>
    <xf numFmtId="0" fontId="43" fillId="0" borderId="34" xfId="0" applyFont="1" applyBorder="1" applyAlignment="1">
      <alignment vertical="center"/>
      <protection locked="0"/>
    </xf>
    <xf numFmtId="0" fontId="40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1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0" fillId="0" borderId="34" xfId="0" applyFont="1" applyBorder="1" applyAlignment="1">
      <alignment horizontal="left"/>
      <protection locked="0"/>
    </xf>
    <xf numFmtId="0" fontId="43" fillId="0" borderId="34" xfId="0" applyFont="1" applyBorder="1" applyAlignment="1">
      <protection locked="0"/>
    </xf>
    <xf numFmtId="0" fontId="38" fillId="0" borderId="32" xfId="0" applyFont="1" applyBorder="1" applyAlignment="1">
      <alignment vertical="top"/>
      <protection locked="0"/>
    </xf>
    <xf numFmtId="0" fontId="38" fillId="0" borderId="33" xfId="0" applyFont="1" applyBorder="1" applyAlignment="1">
      <alignment vertical="top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8" fillId="0" borderId="1" xfId="0" applyFont="1" applyBorder="1" applyAlignment="1">
      <alignment horizontal="left" vertical="top"/>
      <protection locked="0"/>
    </xf>
    <xf numFmtId="0" fontId="38" fillId="0" borderId="35" xfId="0" applyFont="1" applyBorder="1" applyAlignment="1">
      <alignment vertical="top"/>
      <protection locked="0"/>
    </xf>
    <xf numFmtId="0" fontId="38" fillId="0" borderId="34" xfId="0" applyFont="1" applyBorder="1" applyAlignment="1">
      <alignment vertical="top"/>
      <protection locked="0"/>
    </xf>
    <xf numFmtId="0" fontId="38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ht="36.96" customHeight="1">
      <c r="AR2"/>
      <c r="BS2" s="24" t="s">
        <v>8</v>
      </c>
      <c r="BT2" s="24" t="s">
        <v>9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ht="36.96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ht="14.4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5" t="s">
        <v>16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31"/>
      <c r="BE5" s="36" t="s">
        <v>17</v>
      </c>
      <c r="BS5" s="24" t="s">
        <v>8</v>
      </c>
    </row>
    <row r="6" ht="36.96" customHeight="1">
      <c r="B6" s="28"/>
      <c r="C6" s="29"/>
      <c r="D6" s="37" t="s">
        <v>18</v>
      </c>
      <c r="E6" s="29"/>
      <c r="F6" s="29"/>
      <c r="G6" s="29"/>
      <c r="H6" s="29"/>
      <c r="I6" s="29"/>
      <c r="J6" s="29"/>
      <c r="K6" s="38" t="s">
        <v>19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31"/>
      <c r="BE6" s="39"/>
      <c r="BS6" s="24" t="s">
        <v>8</v>
      </c>
    </row>
    <row r="7" ht="14.4" customHeight="1">
      <c r="B7" s="28"/>
      <c r="C7" s="29"/>
      <c r="D7" s="40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40" t="s">
        <v>22</v>
      </c>
      <c r="AL7" s="29"/>
      <c r="AM7" s="29"/>
      <c r="AN7" s="35" t="s">
        <v>21</v>
      </c>
      <c r="AO7" s="29"/>
      <c r="AP7" s="29"/>
      <c r="AQ7" s="31"/>
      <c r="BE7" s="39"/>
      <c r="BS7" s="24" t="s">
        <v>8</v>
      </c>
    </row>
    <row r="8" ht="14.4" customHeight="1">
      <c r="B8" s="28"/>
      <c r="C8" s="29"/>
      <c r="D8" s="40" t="s">
        <v>23</v>
      </c>
      <c r="E8" s="29"/>
      <c r="F8" s="29"/>
      <c r="G8" s="29"/>
      <c r="H8" s="29"/>
      <c r="I8" s="29"/>
      <c r="J8" s="29"/>
      <c r="K8" s="35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40" t="s">
        <v>25</v>
      </c>
      <c r="AL8" s="29"/>
      <c r="AM8" s="29"/>
      <c r="AN8" s="41" t="s">
        <v>26</v>
      </c>
      <c r="AO8" s="29"/>
      <c r="AP8" s="29"/>
      <c r="AQ8" s="31"/>
      <c r="BE8" s="39"/>
      <c r="BS8" s="24" t="s">
        <v>8</v>
      </c>
    </row>
    <row r="9" ht="14.4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9"/>
      <c r="BS9" s="24" t="s">
        <v>8</v>
      </c>
    </row>
    <row r="10" ht="14.4" customHeight="1">
      <c r="B10" s="28"/>
      <c r="C10" s="29"/>
      <c r="D10" s="40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40" t="s">
        <v>28</v>
      </c>
      <c r="AL10" s="29"/>
      <c r="AM10" s="29"/>
      <c r="AN10" s="35" t="s">
        <v>21</v>
      </c>
      <c r="AO10" s="29"/>
      <c r="AP10" s="29"/>
      <c r="AQ10" s="31"/>
      <c r="BE10" s="39"/>
      <c r="BS10" s="24" t="s">
        <v>8</v>
      </c>
    </row>
    <row r="11" ht="18.48" customHeight="1">
      <c r="B11" s="28"/>
      <c r="C11" s="29"/>
      <c r="D11" s="29"/>
      <c r="E11" s="35" t="s">
        <v>29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40" t="s">
        <v>30</v>
      </c>
      <c r="AL11" s="29"/>
      <c r="AM11" s="29"/>
      <c r="AN11" s="35" t="s">
        <v>21</v>
      </c>
      <c r="AO11" s="29"/>
      <c r="AP11" s="29"/>
      <c r="AQ11" s="31"/>
      <c r="BE11" s="39"/>
      <c r="BS11" s="24" t="s">
        <v>8</v>
      </c>
    </row>
    <row r="12" ht="6.96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9"/>
      <c r="BS12" s="24" t="s">
        <v>8</v>
      </c>
    </row>
    <row r="13" ht="14.4" customHeight="1">
      <c r="B13" s="28"/>
      <c r="C13" s="29"/>
      <c r="D13" s="40" t="s">
        <v>31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40" t="s">
        <v>28</v>
      </c>
      <c r="AL13" s="29"/>
      <c r="AM13" s="29"/>
      <c r="AN13" s="42" t="s">
        <v>32</v>
      </c>
      <c r="AO13" s="29"/>
      <c r="AP13" s="29"/>
      <c r="AQ13" s="31"/>
      <c r="BE13" s="39"/>
      <c r="BS13" s="24" t="s">
        <v>8</v>
      </c>
    </row>
    <row r="14">
      <c r="B14" s="28"/>
      <c r="C14" s="29"/>
      <c r="D14" s="29"/>
      <c r="E14" s="42" t="s">
        <v>32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0" t="s">
        <v>30</v>
      </c>
      <c r="AL14" s="29"/>
      <c r="AM14" s="29"/>
      <c r="AN14" s="42" t="s">
        <v>32</v>
      </c>
      <c r="AO14" s="29"/>
      <c r="AP14" s="29"/>
      <c r="AQ14" s="31"/>
      <c r="BE14" s="39"/>
      <c r="BS14" s="24" t="s">
        <v>8</v>
      </c>
    </row>
    <row r="15" ht="6.96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9"/>
      <c r="BS15" s="24" t="s">
        <v>6</v>
      </c>
    </row>
    <row r="16" ht="14.4" customHeight="1">
      <c r="B16" s="28"/>
      <c r="C16" s="29"/>
      <c r="D16" s="40" t="s">
        <v>33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40" t="s">
        <v>28</v>
      </c>
      <c r="AL16" s="29"/>
      <c r="AM16" s="29"/>
      <c r="AN16" s="35" t="s">
        <v>34</v>
      </c>
      <c r="AO16" s="29"/>
      <c r="AP16" s="29"/>
      <c r="AQ16" s="31"/>
      <c r="BE16" s="39"/>
      <c r="BS16" s="24" t="s">
        <v>6</v>
      </c>
    </row>
    <row r="17" ht="18.48" customHeight="1">
      <c r="B17" s="28"/>
      <c r="C17" s="29"/>
      <c r="D17" s="29"/>
      <c r="E17" s="35" t="s">
        <v>35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40" t="s">
        <v>30</v>
      </c>
      <c r="AL17" s="29"/>
      <c r="AM17" s="29"/>
      <c r="AN17" s="35" t="s">
        <v>36</v>
      </c>
      <c r="AO17" s="29"/>
      <c r="AP17" s="29"/>
      <c r="AQ17" s="31"/>
      <c r="BE17" s="39"/>
      <c r="BS17" s="24" t="s">
        <v>37</v>
      </c>
    </row>
    <row r="18" ht="6.96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9"/>
      <c r="BS18" s="24" t="s">
        <v>8</v>
      </c>
    </row>
    <row r="19" ht="14.4" customHeight="1">
      <c r="B19" s="28"/>
      <c r="C19" s="29"/>
      <c r="D19" s="40" t="s">
        <v>38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9"/>
      <c r="BS19" s="24" t="s">
        <v>8</v>
      </c>
    </row>
    <row r="20" ht="16.5" customHeight="1">
      <c r="B20" s="28"/>
      <c r="C20" s="29"/>
      <c r="D20" s="29"/>
      <c r="E20" s="44" t="s">
        <v>21</v>
      </c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29"/>
      <c r="AP20" s="29"/>
      <c r="AQ20" s="31"/>
      <c r="BE20" s="39"/>
      <c r="BS20" s="24" t="s">
        <v>6</v>
      </c>
    </row>
    <row r="21" ht="6.96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9"/>
    </row>
    <row r="22" ht="6.96" customHeight="1">
      <c r="B22" s="28"/>
      <c r="C22" s="29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29"/>
      <c r="AQ22" s="31"/>
      <c r="BE22" s="39"/>
    </row>
    <row r="23" s="1" customFormat="1" ht="25.92" customHeight="1">
      <c r="B23" s="46"/>
      <c r="C23" s="47"/>
      <c r="D23" s="48" t="s">
        <v>39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50">
        <f>ROUND(AG51,2)</f>
        <v>0</v>
      </c>
      <c r="AL23" s="49"/>
      <c r="AM23" s="49"/>
      <c r="AN23" s="49"/>
      <c r="AO23" s="49"/>
      <c r="AP23" s="47"/>
      <c r="AQ23" s="51"/>
      <c r="BE23" s="39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51"/>
      <c r="BE24" s="39"/>
    </row>
    <row r="25" s="1" customForma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52" t="s">
        <v>40</v>
      </c>
      <c r="M25" s="52"/>
      <c r="N25" s="52"/>
      <c r="O25" s="52"/>
      <c r="P25" s="47"/>
      <c r="Q25" s="47"/>
      <c r="R25" s="47"/>
      <c r="S25" s="47"/>
      <c r="T25" s="47"/>
      <c r="U25" s="47"/>
      <c r="V25" s="47"/>
      <c r="W25" s="52" t="s">
        <v>41</v>
      </c>
      <c r="X25" s="52"/>
      <c r="Y25" s="52"/>
      <c r="Z25" s="52"/>
      <c r="AA25" s="52"/>
      <c r="AB25" s="52"/>
      <c r="AC25" s="52"/>
      <c r="AD25" s="52"/>
      <c r="AE25" s="52"/>
      <c r="AF25" s="47"/>
      <c r="AG25" s="47"/>
      <c r="AH25" s="47"/>
      <c r="AI25" s="47"/>
      <c r="AJ25" s="47"/>
      <c r="AK25" s="52" t="s">
        <v>42</v>
      </c>
      <c r="AL25" s="52"/>
      <c r="AM25" s="52"/>
      <c r="AN25" s="52"/>
      <c r="AO25" s="52"/>
      <c r="AP25" s="47"/>
      <c r="AQ25" s="51"/>
      <c r="BE25" s="39"/>
    </row>
    <row r="26" s="2" customFormat="1" ht="14.4" customHeight="1">
      <c r="B26" s="53"/>
      <c r="C26" s="54"/>
      <c r="D26" s="55" t="s">
        <v>43</v>
      </c>
      <c r="E26" s="54"/>
      <c r="F26" s="55" t="s">
        <v>44</v>
      </c>
      <c r="G26" s="54"/>
      <c r="H26" s="54"/>
      <c r="I26" s="54"/>
      <c r="J26" s="54"/>
      <c r="K26" s="54"/>
      <c r="L26" s="56">
        <v>0.20999999999999999</v>
      </c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7">
        <f>ROUND(AZ51,2)</f>
        <v>0</v>
      </c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7">
        <f>ROUND(AV51,2)</f>
        <v>0</v>
      </c>
      <c r="AL26" s="54"/>
      <c r="AM26" s="54"/>
      <c r="AN26" s="54"/>
      <c r="AO26" s="54"/>
      <c r="AP26" s="54"/>
      <c r="AQ26" s="58"/>
      <c r="BE26" s="39"/>
    </row>
    <row r="27" s="2" customFormat="1" ht="14.4" customHeight="1">
      <c r="B27" s="53"/>
      <c r="C27" s="54"/>
      <c r="D27" s="54"/>
      <c r="E27" s="54"/>
      <c r="F27" s="55" t="s">
        <v>45</v>
      </c>
      <c r="G27" s="54"/>
      <c r="H27" s="54"/>
      <c r="I27" s="54"/>
      <c r="J27" s="54"/>
      <c r="K27" s="54"/>
      <c r="L27" s="56">
        <v>0.14999999999999999</v>
      </c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7">
        <f>ROUND(BA51,2)</f>
        <v>0</v>
      </c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7">
        <f>ROUND(AW51,2)</f>
        <v>0</v>
      </c>
      <c r="AL27" s="54"/>
      <c r="AM27" s="54"/>
      <c r="AN27" s="54"/>
      <c r="AO27" s="54"/>
      <c r="AP27" s="54"/>
      <c r="AQ27" s="58"/>
      <c r="BE27" s="39"/>
    </row>
    <row r="28" hidden="1" s="2" customFormat="1" ht="14.4" customHeight="1">
      <c r="B28" s="53"/>
      <c r="C28" s="54"/>
      <c r="D28" s="54"/>
      <c r="E28" s="54"/>
      <c r="F28" s="55" t="s">
        <v>46</v>
      </c>
      <c r="G28" s="54"/>
      <c r="H28" s="54"/>
      <c r="I28" s="54"/>
      <c r="J28" s="54"/>
      <c r="K28" s="54"/>
      <c r="L28" s="56">
        <v>0.20999999999999999</v>
      </c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7">
        <f>ROUND(BB51,2)</f>
        <v>0</v>
      </c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7">
        <v>0</v>
      </c>
      <c r="AL28" s="54"/>
      <c r="AM28" s="54"/>
      <c r="AN28" s="54"/>
      <c r="AO28" s="54"/>
      <c r="AP28" s="54"/>
      <c r="AQ28" s="58"/>
      <c r="BE28" s="39"/>
    </row>
    <row r="29" hidden="1" s="2" customFormat="1" ht="14.4" customHeight="1">
      <c r="B29" s="53"/>
      <c r="C29" s="54"/>
      <c r="D29" s="54"/>
      <c r="E29" s="54"/>
      <c r="F29" s="55" t="s">
        <v>47</v>
      </c>
      <c r="G29" s="54"/>
      <c r="H29" s="54"/>
      <c r="I29" s="54"/>
      <c r="J29" s="54"/>
      <c r="K29" s="54"/>
      <c r="L29" s="56">
        <v>0.14999999999999999</v>
      </c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7">
        <f>ROUND(BC51,2)</f>
        <v>0</v>
      </c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7">
        <v>0</v>
      </c>
      <c r="AL29" s="54"/>
      <c r="AM29" s="54"/>
      <c r="AN29" s="54"/>
      <c r="AO29" s="54"/>
      <c r="AP29" s="54"/>
      <c r="AQ29" s="58"/>
      <c r="BE29" s="39"/>
    </row>
    <row r="30" hidden="1" s="2" customFormat="1" ht="14.4" customHeight="1">
      <c r="B30" s="53"/>
      <c r="C30" s="54"/>
      <c r="D30" s="54"/>
      <c r="E30" s="54"/>
      <c r="F30" s="55" t="s">
        <v>48</v>
      </c>
      <c r="G30" s="54"/>
      <c r="H30" s="54"/>
      <c r="I30" s="54"/>
      <c r="J30" s="54"/>
      <c r="K30" s="54"/>
      <c r="L30" s="56">
        <v>0</v>
      </c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7">
        <f>ROUND(BD51,2)</f>
        <v>0</v>
      </c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7">
        <v>0</v>
      </c>
      <c r="AL30" s="54"/>
      <c r="AM30" s="54"/>
      <c r="AN30" s="54"/>
      <c r="AO30" s="54"/>
      <c r="AP30" s="54"/>
      <c r="AQ30" s="58"/>
      <c r="BE30" s="39"/>
    </row>
    <row r="31" s="1" customFormat="1" ht="6.96" customHeight="1"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51"/>
      <c r="BE31" s="39"/>
    </row>
    <row r="32" s="1" customFormat="1" ht="25.92" customHeight="1">
      <c r="B32" s="46"/>
      <c r="C32" s="59"/>
      <c r="D32" s="60" t="s">
        <v>49</v>
      </c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2" t="s">
        <v>50</v>
      </c>
      <c r="U32" s="61"/>
      <c r="V32" s="61"/>
      <c r="W32" s="61"/>
      <c r="X32" s="63" t="s">
        <v>51</v>
      </c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4">
        <f>SUM(AK23:AK30)</f>
        <v>0</v>
      </c>
      <c r="AL32" s="61"/>
      <c r="AM32" s="61"/>
      <c r="AN32" s="61"/>
      <c r="AO32" s="65"/>
      <c r="AP32" s="59"/>
      <c r="AQ32" s="66"/>
      <c r="BE32" s="39"/>
    </row>
    <row r="33" s="1" customFormat="1" ht="6.96" customHeight="1">
      <c r="B33" s="46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51"/>
    </row>
    <row r="34" s="1" customFormat="1" ht="6.96" customHeight="1"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9"/>
    </row>
    <row r="38" s="1" customFormat="1" ht="6.96" customHeight="1">
      <c r="B38" s="70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2"/>
    </row>
    <row r="39" s="1" customFormat="1" ht="36.96" customHeight="1">
      <c r="B39" s="46"/>
      <c r="C39" s="73" t="s">
        <v>52</v>
      </c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2"/>
    </row>
    <row r="40" s="1" customFormat="1" ht="6.96" customHeight="1">
      <c r="B40" s="46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  <c r="AM40" s="74"/>
      <c r="AN40" s="74"/>
      <c r="AO40" s="74"/>
      <c r="AP40" s="74"/>
      <c r="AQ40" s="74"/>
      <c r="AR40" s="72"/>
    </row>
    <row r="41" s="3" customFormat="1" ht="14.4" customHeight="1">
      <c r="B41" s="75"/>
      <c r="C41" s="76" t="s">
        <v>15</v>
      </c>
      <c r="D41" s="77"/>
      <c r="E41" s="77"/>
      <c r="F41" s="77"/>
      <c r="G41" s="77"/>
      <c r="H41" s="77"/>
      <c r="I41" s="77"/>
      <c r="J41" s="77"/>
      <c r="K41" s="77"/>
      <c r="L41" s="77" t="str">
        <f>K5</f>
        <v>1634-39-18</v>
      </c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8"/>
    </row>
    <row r="42" s="4" customFormat="1" ht="36.96" customHeight="1">
      <c r="B42" s="79"/>
      <c r="C42" s="80" t="s">
        <v>18</v>
      </c>
      <c r="D42" s="81"/>
      <c r="E42" s="81"/>
      <c r="F42" s="81"/>
      <c r="G42" s="81"/>
      <c r="H42" s="81"/>
      <c r="I42" s="81"/>
      <c r="J42" s="81"/>
      <c r="K42" s="81"/>
      <c r="L42" s="82" t="str">
        <f>K6</f>
        <v>Prodejna Lidl, Rychnov nad Kněžnou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3"/>
    </row>
    <row r="43" s="1" customFormat="1" ht="6.96" customHeight="1">
      <c r="B43" s="46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2"/>
    </row>
    <row r="44" s="1" customFormat="1">
      <c r="B44" s="46"/>
      <c r="C44" s="76" t="s">
        <v>23</v>
      </c>
      <c r="D44" s="74"/>
      <c r="E44" s="74"/>
      <c r="F44" s="74"/>
      <c r="G44" s="74"/>
      <c r="H44" s="74"/>
      <c r="I44" s="74"/>
      <c r="J44" s="74"/>
      <c r="K44" s="74"/>
      <c r="L44" s="84" t="str">
        <f>IF(K8="","",K8)</f>
        <v>Rychnov nad Kněžnou</v>
      </c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6" t="s">
        <v>25</v>
      </c>
      <c r="AJ44" s="74"/>
      <c r="AK44" s="74"/>
      <c r="AL44" s="74"/>
      <c r="AM44" s="85" t="str">
        <f>IF(AN8= "","",AN8)</f>
        <v>18. 3. 2019</v>
      </c>
      <c r="AN44" s="85"/>
      <c r="AO44" s="74"/>
      <c r="AP44" s="74"/>
      <c r="AQ44" s="74"/>
      <c r="AR44" s="72"/>
    </row>
    <row r="45" s="1" customFormat="1" ht="6.96" customHeight="1">
      <c r="B45" s="46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2"/>
    </row>
    <row r="46" s="1" customFormat="1">
      <c r="B46" s="46"/>
      <c r="C46" s="76" t="s">
        <v>27</v>
      </c>
      <c r="D46" s="74"/>
      <c r="E46" s="74"/>
      <c r="F46" s="74"/>
      <c r="G46" s="74"/>
      <c r="H46" s="74"/>
      <c r="I46" s="74"/>
      <c r="J46" s="74"/>
      <c r="K46" s="74"/>
      <c r="L46" s="77" t="str">
        <f>IF(E11= "","",E11)</f>
        <v xml:space="preserve"> </v>
      </c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6" t="s">
        <v>33</v>
      </c>
      <c r="AJ46" s="74"/>
      <c r="AK46" s="74"/>
      <c r="AL46" s="74"/>
      <c r="AM46" s="77" t="str">
        <f>IF(E17="","",E17)</f>
        <v>INS spol. s r.o.</v>
      </c>
      <c r="AN46" s="77"/>
      <c r="AO46" s="77"/>
      <c r="AP46" s="77"/>
      <c r="AQ46" s="74"/>
      <c r="AR46" s="72"/>
      <c r="AS46" s="86" t="s">
        <v>53</v>
      </c>
      <c r="AT46" s="87"/>
      <c r="AU46" s="88"/>
      <c r="AV46" s="88"/>
      <c r="AW46" s="88"/>
      <c r="AX46" s="88"/>
      <c r="AY46" s="88"/>
      <c r="AZ46" s="88"/>
      <c r="BA46" s="88"/>
      <c r="BB46" s="88"/>
      <c r="BC46" s="88"/>
      <c r="BD46" s="89"/>
    </row>
    <row r="47" s="1" customFormat="1">
      <c r="B47" s="46"/>
      <c r="C47" s="76" t="s">
        <v>31</v>
      </c>
      <c r="D47" s="74"/>
      <c r="E47" s="74"/>
      <c r="F47" s="74"/>
      <c r="G47" s="74"/>
      <c r="H47" s="74"/>
      <c r="I47" s="74"/>
      <c r="J47" s="74"/>
      <c r="K47" s="74"/>
      <c r="L47" s="77" t="str">
        <f>IF(E14= "Vyplň údaj","",E14)</f>
        <v/>
      </c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2"/>
      <c r="AS47" s="90"/>
      <c r="AT47" s="91"/>
      <c r="AU47" s="92"/>
      <c r="AV47" s="92"/>
      <c r="AW47" s="92"/>
      <c r="AX47" s="92"/>
      <c r="AY47" s="92"/>
      <c r="AZ47" s="92"/>
      <c r="BA47" s="92"/>
      <c r="BB47" s="92"/>
      <c r="BC47" s="92"/>
      <c r="BD47" s="93"/>
    </row>
    <row r="48" s="1" customFormat="1" ht="10.8" customHeight="1">
      <c r="B48" s="46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2"/>
      <c r="AS48" s="94"/>
      <c r="AT48" s="55"/>
      <c r="AU48" s="47"/>
      <c r="AV48" s="47"/>
      <c r="AW48" s="47"/>
      <c r="AX48" s="47"/>
      <c r="AY48" s="47"/>
      <c r="AZ48" s="47"/>
      <c r="BA48" s="47"/>
      <c r="BB48" s="47"/>
      <c r="BC48" s="47"/>
      <c r="BD48" s="95"/>
    </row>
    <row r="49" s="1" customFormat="1" ht="29.28" customHeight="1">
      <c r="B49" s="46"/>
      <c r="C49" s="96" t="s">
        <v>54</v>
      </c>
      <c r="D49" s="97"/>
      <c r="E49" s="97"/>
      <c r="F49" s="97"/>
      <c r="G49" s="97"/>
      <c r="H49" s="98"/>
      <c r="I49" s="99" t="s">
        <v>55</v>
      </c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100" t="s">
        <v>56</v>
      </c>
      <c r="AH49" s="97"/>
      <c r="AI49" s="97"/>
      <c r="AJ49" s="97"/>
      <c r="AK49" s="97"/>
      <c r="AL49" s="97"/>
      <c r="AM49" s="97"/>
      <c r="AN49" s="99" t="s">
        <v>57</v>
      </c>
      <c r="AO49" s="97"/>
      <c r="AP49" s="97"/>
      <c r="AQ49" s="101" t="s">
        <v>58</v>
      </c>
      <c r="AR49" s="72"/>
      <c r="AS49" s="102" t="s">
        <v>59</v>
      </c>
      <c r="AT49" s="103" t="s">
        <v>60</v>
      </c>
      <c r="AU49" s="103" t="s">
        <v>61</v>
      </c>
      <c r="AV49" s="103" t="s">
        <v>62</v>
      </c>
      <c r="AW49" s="103" t="s">
        <v>63</v>
      </c>
      <c r="AX49" s="103" t="s">
        <v>64</v>
      </c>
      <c r="AY49" s="103" t="s">
        <v>65</v>
      </c>
      <c r="AZ49" s="103" t="s">
        <v>66</v>
      </c>
      <c r="BA49" s="103" t="s">
        <v>67</v>
      </c>
      <c r="BB49" s="103" t="s">
        <v>68</v>
      </c>
      <c r="BC49" s="103" t="s">
        <v>69</v>
      </c>
      <c r="BD49" s="104" t="s">
        <v>70</v>
      </c>
    </row>
    <row r="50" s="1" customFormat="1" ht="10.8" customHeight="1">
      <c r="B50" s="46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2"/>
      <c r="AS50" s="105"/>
      <c r="AT50" s="106"/>
      <c r="AU50" s="106"/>
      <c r="AV50" s="106"/>
      <c r="AW50" s="106"/>
      <c r="AX50" s="106"/>
      <c r="AY50" s="106"/>
      <c r="AZ50" s="106"/>
      <c r="BA50" s="106"/>
      <c r="BB50" s="106"/>
      <c r="BC50" s="106"/>
      <c r="BD50" s="107"/>
    </row>
    <row r="51" s="4" customFormat="1" ht="32.4" customHeight="1">
      <c r="B51" s="79"/>
      <c r="C51" s="108" t="s">
        <v>71</v>
      </c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10">
        <f>ROUND(SUM(AG52:AG54),2)</f>
        <v>0</v>
      </c>
      <c r="AH51" s="110"/>
      <c r="AI51" s="110"/>
      <c r="AJ51" s="110"/>
      <c r="AK51" s="110"/>
      <c r="AL51" s="110"/>
      <c r="AM51" s="110"/>
      <c r="AN51" s="111">
        <f>SUM(AG51,AT51)</f>
        <v>0</v>
      </c>
      <c r="AO51" s="111"/>
      <c r="AP51" s="111"/>
      <c r="AQ51" s="112" t="s">
        <v>21</v>
      </c>
      <c r="AR51" s="83"/>
      <c r="AS51" s="113">
        <f>ROUND(SUM(AS52:AS54),2)</f>
        <v>0</v>
      </c>
      <c r="AT51" s="114">
        <f>ROUND(SUM(AV51:AW51),2)</f>
        <v>0</v>
      </c>
      <c r="AU51" s="115">
        <f>ROUND(SUM(AU52:AU54),5)</f>
        <v>0</v>
      </c>
      <c r="AV51" s="114">
        <f>ROUND(AZ51*L26,2)</f>
        <v>0</v>
      </c>
      <c r="AW51" s="114">
        <f>ROUND(BA51*L27,2)</f>
        <v>0</v>
      </c>
      <c r="AX51" s="114">
        <f>ROUND(BB51*L26,2)</f>
        <v>0</v>
      </c>
      <c r="AY51" s="114">
        <f>ROUND(BC51*L27,2)</f>
        <v>0</v>
      </c>
      <c r="AZ51" s="114">
        <f>ROUND(SUM(AZ52:AZ54),2)</f>
        <v>0</v>
      </c>
      <c r="BA51" s="114">
        <f>ROUND(SUM(BA52:BA54),2)</f>
        <v>0</v>
      </c>
      <c r="BB51" s="114">
        <f>ROUND(SUM(BB52:BB54),2)</f>
        <v>0</v>
      </c>
      <c r="BC51" s="114">
        <f>ROUND(SUM(BC52:BC54),2)</f>
        <v>0</v>
      </c>
      <c r="BD51" s="116">
        <f>ROUND(SUM(BD52:BD54),2)</f>
        <v>0</v>
      </c>
      <c r="BS51" s="117" t="s">
        <v>72</v>
      </c>
      <c r="BT51" s="117" t="s">
        <v>73</v>
      </c>
      <c r="BU51" s="118" t="s">
        <v>74</v>
      </c>
      <c r="BV51" s="117" t="s">
        <v>75</v>
      </c>
      <c r="BW51" s="117" t="s">
        <v>7</v>
      </c>
      <c r="BX51" s="117" t="s">
        <v>76</v>
      </c>
      <c r="CL51" s="117" t="s">
        <v>21</v>
      </c>
    </row>
    <row r="52" s="5" customFormat="1" ht="16.5" customHeight="1">
      <c r="A52" s="119" t="s">
        <v>77</v>
      </c>
      <c r="B52" s="120"/>
      <c r="C52" s="121"/>
      <c r="D52" s="122" t="s">
        <v>78</v>
      </c>
      <c r="E52" s="122"/>
      <c r="F52" s="122"/>
      <c r="G52" s="122"/>
      <c r="H52" s="122"/>
      <c r="I52" s="123"/>
      <c r="J52" s="122" t="s">
        <v>79</v>
      </c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122"/>
      <c r="X52" s="122"/>
      <c r="Y52" s="122"/>
      <c r="Z52" s="122"/>
      <c r="AA52" s="122"/>
      <c r="AB52" s="122"/>
      <c r="AC52" s="122"/>
      <c r="AD52" s="122"/>
      <c r="AE52" s="122"/>
      <c r="AF52" s="122"/>
      <c r="AG52" s="124">
        <f>'IO 10 - Komunikace a zpev...'!J27</f>
        <v>0</v>
      </c>
      <c r="AH52" s="123"/>
      <c r="AI52" s="123"/>
      <c r="AJ52" s="123"/>
      <c r="AK52" s="123"/>
      <c r="AL52" s="123"/>
      <c r="AM52" s="123"/>
      <c r="AN52" s="124">
        <f>SUM(AG52,AT52)</f>
        <v>0</v>
      </c>
      <c r="AO52" s="123"/>
      <c r="AP52" s="123"/>
      <c r="AQ52" s="125" t="s">
        <v>80</v>
      </c>
      <c r="AR52" s="126"/>
      <c r="AS52" s="127">
        <v>0</v>
      </c>
      <c r="AT52" s="128">
        <f>ROUND(SUM(AV52:AW52),2)</f>
        <v>0</v>
      </c>
      <c r="AU52" s="129">
        <f>'IO 10 - Komunikace a zpev...'!P85</f>
        <v>0</v>
      </c>
      <c r="AV52" s="128">
        <f>'IO 10 - Komunikace a zpev...'!J30</f>
        <v>0</v>
      </c>
      <c r="AW52" s="128">
        <f>'IO 10 - Komunikace a zpev...'!J31</f>
        <v>0</v>
      </c>
      <c r="AX52" s="128">
        <f>'IO 10 - Komunikace a zpev...'!J32</f>
        <v>0</v>
      </c>
      <c r="AY52" s="128">
        <f>'IO 10 - Komunikace a zpev...'!J33</f>
        <v>0</v>
      </c>
      <c r="AZ52" s="128">
        <f>'IO 10 - Komunikace a zpev...'!F30</f>
        <v>0</v>
      </c>
      <c r="BA52" s="128">
        <f>'IO 10 - Komunikace a zpev...'!F31</f>
        <v>0</v>
      </c>
      <c r="BB52" s="128">
        <f>'IO 10 - Komunikace a zpev...'!F32</f>
        <v>0</v>
      </c>
      <c r="BC52" s="128">
        <f>'IO 10 - Komunikace a zpev...'!F33</f>
        <v>0</v>
      </c>
      <c r="BD52" s="130">
        <f>'IO 10 - Komunikace a zpev...'!F34</f>
        <v>0</v>
      </c>
      <c r="BT52" s="131" t="s">
        <v>81</v>
      </c>
      <c r="BV52" s="131" t="s">
        <v>75</v>
      </c>
      <c r="BW52" s="131" t="s">
        <v>82</v>
      </c>
      <c r="BX52" s="131" t="s">
        <v>7</v>
      </c>
      <c r="CL52" s="131" t="s">
        <v>21</v>
      </c>
      <c r="CM52" s="131" t="s">
        <v>83</v>
      </c>
    </row>
    <row r="53" s="5" customFormat="1" ht="16.5" customHeight="1">
      <c r="A53" s="119" t="s">
        <v>77</v>
      </c>
      <c r="B53" s="120"/>
      <c r="C53" s="121"/>
      <c r="D53" s="122" t="s">
        <v>84</v>
      </c>
      <c r="E53" s="122"/>
      <c r="F53" s="122"/>
      <c r="G53" s="122"/>
      <c r="H53" s="122"/>
      <c r="I53" s="123"/>
      <c r="J53" s="122" t="s">
        <v>85</v>
      </c>
      <c r="K53" s="122"/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  <c r="W53" s="122"/>
      <c r="X53" s="122"/>
      <c r="Y53" s="122"/>
      <c r="Z53" s="122"/>
      <c r="AA53" s="122"/>
      <c r="AB53" s="122"/>
      <c r="AC53" s="122"/>
      <c r="AD53" s="122"/>
      <c r="AE53" s="122"/>
      <c r="AF53" s="122"/>
      <c r="AG53" s="124">
        <f>'IO 03 - Kanalizace a vodovod'!J27</f>
        <v>0</v>
      </c>
      <c r="AH53" s="123"/>
      <c r="AI53" s="123"/>
      <c r="AJ53" s="123"/>
      <c r="AK53" s="123"/>
      <c r="AL53" s="123"/>
      <c r="AM53" s="123"/>
      <c r="AN53" s="124">
        <f>SUM(AG53,AT53)</f>
        <v>0</v>
      </c>
      <c r="AO53" s="123"/>
      <c r="AP53" s="123"/>
      <c r="AQ53" s="125" t="s">
        <v>80</v>
      </c>
      <c r="AR53" s="126"/>
      <c r="AS53" s="127">
        <v>0</v>
      </c>
      <c r="AT53" s="128">
        <f>ROUND(SUM(AV53:AW53),2)</f>
        <v>0</v>
      </c>
      <c r="AU53" s="129">
        <f>'IO 03 - Kanalizace a vodovod'!P86</f>
        <v>0</v>
      </c>
      <c r="AV53" s="128">
        <f>'IO 03 - Kanalizace a vodovod'!J30</f>
        <v>0</v>
      </c>
      <c r="AW53" s="128">
        <f>'IO 03 - Kanalizace a vodovod'!J31</f>
        <v>0</v>
      </c>
      <c r="AX53" s="128">
        <f>'IO 03 - Kanalizace a vodovod'!J32</f>
        <v>0</v>
      </c>
      <c r="AY53" s="128">
        <f>'IO 03 - Kanalizace a vodovod'!J33</f>
        <v>0</v>
      </c>
      <c r="AZ53" s="128">
        <f>'IO 03 - Kanalizace a vodovod'!F30</f>
        <v>0</v>
      </c>
      <c r="BA53" s="128">
        <f>'IO 03 - Kanalizace a vodovod'!F31</f>
        <v>0</v>
      </c>
      <c r="BB53" s="128">
        <f>'IO 03 - Kanalizace a vodovod'!F32</f>
        <v>0</v>
      </c>
      <c r="BC53" s="128">
        <f>'IO 03 - Kanalizace a vodovod'!F33</f>
        <v>0</v>
      </c>
      <c r="BD53" s="130">
        <f>'IO 03 - Kanalizace a vodovod'!F34</f>
        <v>0</v>
      </c>
      <c r="BT53" s="131" t="s">
        <v>81</v>
      </c>
      <c r="BV53" s="131" t="s">
        <v>75</v>
      </c>
      <c r="BW53" s="131" t="s">
        <v>86</v>
      </c>
      <c r="BX53" s="131" t="s">
        <v>7</v>
      </c>
      <c r="CL53" s="131" t="s">
        <v>21</v>
      </c>
      <c r="CM53" s="131" t="s">
        <v>83</v>
      </c>
    </row>
    <row r="54" s="5" customFormat="1" ht="16.5" customHeight="1">
      <c r="A54" s="119" t="s">
        <v>77</v>
      </c>
      <c r="B54" s="120"/>
      <c r="C54" s="121"/>
      <c r="D54" s="122" t="s">
        <v>87</v>
      </c>
      <c r="E54" s="122"/>
      <c r="F54" s="122"/>
      <c r="G54" s="122"/>
      <c r="H54" s="122"/>
      <c r="I54" s="123"/>
      <c r="J54" s="122" t="s">
        <v>88</v>
      </c>
      <c r="K54" s="122"/>
      <c r="L54" s="122"/>
      <c r="M54" s="122"/>
      <c r="N54" s="122"/>
      <c r="O54" s="122"/>
      <c r="P54" s="122"/>
      <c r="Q54" s="122"/>
      <c r="R54" s="122"/>
      <c r="S54" s="122"/>
      <c r="T54" s="122"/>
      <c r="U54" s="122"/>
      <c r="V54" s="122"/>
      <c r="W54" s="122"/>
      <c r="X54" s="122"/>
      <c r="Y54" s="122"/>
      <c r="Z54" s="122"/>
      <c r="AA54" s="122"/>
      <c r="AB54" s="122"/>
      <c r="AC54" s="122"/>
      <c r="AD54" s="122"/>
      <c r="AE54" s="122"/>
      <c r="AF54" s="122"/>
      <c r="AG54" s="124">
        <f>'IO 08 - Veřejné osvětlení'!J27</f>
        <v>0</v>
      </c>
      <c r="AH54" s="123"/>
      <c r="AI54" s="123"/>
      <c r="AJ54" s="123"/>
      <c r="AK54" s="123"/>
      <c r="AL54" s="123"/>
      <c r="AM54" s="123"/>
      <c r="AN54" s="124">
        <f>SUM(AG54,AT54)</f>
        <v>0</v>
      </c>
      <c r="AO54" s="123"/>
      <c r="AP54" s="123"/>
      <c r="AQ54" s="125" t="s">
        <v>80</v>
      </c>
      <c r="AR54" s="126"/>
      <c r="AS54" s="132">
        <v>0</v>
      </c>
      <c r="AT54" s="133">
        <f>ROUND(SUM(AV54:AW54),2)</f>
        <v>0</v>
      </c>
      <c r="AU54" s="134">
        <f>'IO 08 - Veřejné osvětlení'!P87</f>
        <v>0</v>
      </c>
      <c r="AV54" s="133">
        <f>'IO 08 - Veřejné osvětlení'!J30</f>
        <v>0</v>
      </c>
      <c r="AW54" s="133">
        <f>'IO 08 - Veřejné osvětlení'!J31</f>
        <v>0</v>
      </c>
      <c r="AX54" s="133">
        <f>'IO 08 - Veřejné osvětlení'!J32</f>
        <v>0</v>
      </c>
      <c r="AY54" s="133">
        <f>'IO 08 - Veřejné osvětlení'!J33</f>
        <v>0</v>
      </c>
      <c r="AZ54" s="133">
        <f>'IO 08 - Veřejné osvětlení'!F30</f>
        <v>0</v>
      </c>
      <c r="BA54" s="133">
        <f>'IO 08 - Veřejné osvětlení'!F31</f>
        <v>0</v>
      </c>
      <c r="BB54" s="133">
        <f>'IO 08 - Veřejné osvětlení'!F32</f>
        <v>0</v>
      </c>
      <c r="BC54" s="133">
        <f>'IO 08 - Veřejné osvětlení'!F33</f>
        <v>0</v>
      </c>
      <c r="BD54" s="135">
        <f>'IO 08 - Veřejné osvětlení'!F34</f>
        <v>0</v>
      </c>
      <c r="BT54" s="131" t="s">
        <v>81</v>
      </c>
      <c r="BV54" s="131" t="s">
        <v>75</v>
      </c>
      <c r="BW54" s="131" t="s">
        <v>89</v>
      </c>
      <c r="BX54" s="131" t="s">
        <v>7</v>
      </c>
      <c r="CL54" s="131" t="s">
        <v>21</v>
      </c>
      <c r="CM54" s="131" t="s">
        <v>83</v>
      </c>
    </row>
    <row r="55" s="1" customFormat="1" ht="30" customHeight="1">
      <c r="B55" s="46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4"/>
      <c r="U55" s="74"/>
      <c r="V55" s="74"/>
      <c r="W55" s="74"/>
      <c r="X55" s="74"/>
      <c r="Y55" s="74"/>
      <c r="Z55" s="74"/>
      <c r="AA55" s="74"/>
      <c r="AB55" s="74"/>
      <c r="AC55" s="74"/>
      <c r="AD55" s="74"/>
      <c r="AE55" s="74"/>
      <c r="AF55" s="74"/>
      <c r="AG55" s="74"/>
      <c r="AH55" s="74"/>
      <c r="AI55" s="74"/>
      <c r="AJ55" s="74"/>
      <c r="AK55" s="74"/>
      <c r="AL55" s="74"/>
      <c r="AM55" s="74"/>
      <c r="AN55" s="74"/>
      <c r="AO55" s="74"/>
      <c r="AP55" s="74"/>
      <c r="AQ55" s="74"/>
      <c r="AR55" s="72"/>
    </row>
    <row r="56" s="1" customFormat="1" ht="6.96" customHeight="1">
      <c r="B56" s="67"/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/>
      <c r="AJ56" s="68"/>
      <c r="AK56" s="68"/>
      <c r="AL56" s="68"/>
      <c r="AM56" s="68"/>
      <c r="AN56" s="68"/>
      <c r="AO56" s="68"/>
      <c r="AP56" s="68"/>
      <c r="AQ56" s="68"/>
      <c r="AR56" s="72"/>
    </row>
  </sheetData>
  <sheetProtection sheet="1" formatColumns="0" formatRows="0" objects="1" scenarios="1" spinCount="100000" saltValue="DAd7yfvaA5XrskyFq/bfT7O28NFO3eaFGQx/tOsrNETe5p/G/GzQHgWtamm5uBYpiaVrHfQ2RAHFL1h0JVRmNg==" hashValue="0FjDN53TaxP6rHPwOpsqHaKd6Ug64jKz5/8yZDijVDlp9CYiREe4OJD56AAepFK1RkAXm1UcaQIOBQQcE721/Q==" algorithmName="SHA-512" password="CC35"/>
  <mergeCells count="49">
    <mergeCell ref="BE5:BE32"/>
    <mergeCell ref="W30:AE30"/>
    <mergeCell ref="X32:AB32"/>
    <mergeCell ref="AK32:AO32"/>
    <mergeCell ref="AR2:BE2"/>
    <mergeCell ref="K5:AO5"/>
    <mergeCell ref="W28:AE28"/>
    <mergeCell ref="AK28:AO28"/>
    <mergeCell ref="AS46:AT48"/>
    <mergeCell ref="AN53:AP53"/>
    <mergeCell ref="AN52:AP52"/>
    <mergeCell ref="AM46:AP46"/>
    <mergeCell ref="AN49:AP49"/>
    <mergeCell ref="AG52:AM52"/>
    <mergeCell ref="AG53:AM53"/>
    <mergeCell ref="AN54:AP54"/>
    <mergeCell ref="AG54:AM54"/>
    <mergeCell ref="AG51:AM51"/>
    <mergeCell ref="AN51:AP51"/>
    <mergeCell ref="L29:O29"/>
    <mergeCell ref="L28: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30:O30"/>
    <mergeCell ref="AK30:AO30"/>
    <mergeCell ref="K6:AO6"/>
    <mergeCell ref="J52:AF52"/>
    <mergeCell ref="W29:AE29"/>
    <mergeCell ref="AK29:AO29"/>
    <mergeCell ref="C49:G49"/>
    <mergeCell ref="L42:AO42"/>
    <mergeCell ref="AM44:AN44"/>
    <mergeCell ref="I49:AF49"/>
    <mergeCell ref="AG49:AM49"/>
    <mergeCell ref="D52:H52"/>
    <mergeCell ref="D53:H53"/>
    <mergeCell ref="J53:AF53"/>
    <mergeCell ref="D54:H54"/>
    <mergeCell ref="J54:AF54"/>
  </mergeCells>
  <hyperlinks>
    <hyperlink ref="K1:S1" location="C2" display="1) Rekapitulace stavby"/>
    <hyperlink ref="W1:AI1" location="C51" display="2) Rekapitulace objektů stavby a soupisů prací"/>
    <hyperlink ref="A52" location="'IO 10 - Komunikace a zpev...'!C2" display="/"/>
    <hyperlink ref="A53" location="'IO 03 - Kanalizace a vodovod'!C2" display="/"/>
    <hyperlink ref="A54" location="'IO 08 - Veřejné osvětlení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90</v>
      </c>
      <c r="G1" s="139" t="s">
        <v>91</v>
      </c>
      <c r="H1" s="139"/>
      <c r="I1" s="140"/>
      <c r="J1" s="139" t="s">
        <v>92</v>
      </c>
      <c r="K1" s="138" t="s">
        <v>93</v>
      </c>
      <c r="L1" s="139" t="s">
        <v>94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82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83</v>
      </c>
    </row>
    <row r="4" ht="36.96" customHeight="1">
      <c r="B4" s="28"/>
      <c r="C4" s="29"/>
      <c r="D4" s="30" t="s">
        <v>95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Prodejna Lidl, Rychnov nad Kněžnou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96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97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6" t="s">
        <v>22</v>
      </c>
      <c r="J11" s="35" t="s">
        <v>21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46" t="s">
        <v>25</v>
      </c>
      <c r="J12" s="147" t="str">
        <f>'Rekapitulace stavby'!AN8</f>
        <v>18. 3. 2019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46" t="s">
        <v>28</v>
      </c>
      <c r="J14" s="35" t="str">
        <f>IF('Rekapitulace stavby'!AN10="","",'Rekapitulace stavby'!AN10)</f>
        <v/>
      </c>
      <c r="K14" s="51"/>
    </row>
    <row r="15" s="1" customFormat="1" ht="18" customHeight="1">
      <c r="B15" s="46"/>
      <c r="C15" s="47"/>
      <c r="D15" s="47"/>
      <c r="E15" s="35" t="str">
        <f>IF('Rekapitulace stavby'!E11="","",'Rekapitulace stavby'!E11)</f>
        <v xml:space="preserve"> </v>
      </c>
      <c r="F15" s="47"/>
      <c r="G15" s="47"/>
      <c r="H15" s="47"/>
      <c r="I15" s="146" t="s">
        <v>30</v>
      </c>
      <c r="J15" s="35" t="str">
        <f>IF('Rekapitulace stavby'!AN11="","",'Rekapitulace stavby'!AN11)</f>
        <v/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31</v>
      </c>
      <c r="E17" s="47"/>
      <c r="F17" s="47"/>
      <c r="G17" s="47"/>
      <c r="H17" s="47"/>
      <c r="I17" s="146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30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33</v>
      </c>
      <c r="E20" s="47"/>
      <c r="F20" s="47"/>
      <c r="G20" s="47"/>
      <c r="H20" s="47"/>
      <c r="I20" s="146" t="s">
        <v>28</v>
      </c>
      <c r="J20" s="35" t="s">
        <v>34</v>
      </c>
      <c r="K20" s="51"/>
    </row>
    <row r="21" s="1" customFormat="1" ht="18" customHeight="1">
      <c r="B21" s="46"/>
      <c r="C21" s="47"/>
      <c r="D21" s="47"/>
      <c r="E21" s="35" t="s">
        <v>35</v>
      </c>
      <c r="F21" s="47"/>
      <c r="G21" s="47"/>
      <c r="H21" s="47"/>
      <c r="I21" s="146" t="s">
        <v>30</v>
      </c>
      <c r="J21" s="35" t="s">
        <v>36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38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21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39</v>
      </c>
      <c r="E27" s="47"/>
      <c r="F27" s="47"/>
      <c r="G27" s="47"/>
      <c r="H27" s="47"/>
      <c r="I27" s="144"/>
      <c r="J27" s="155">
        <f>ROUND(J85,2)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41</v>
      </c>
      <c r="G29" s="47"/>
      <c r="H29" s="47"/>
      <c r="I29" s="156" t="s">
        <v>40</v>
      </c>
      <c r="J29" s="52" t="s">
        <v>42</v>
      </c>
      <c r="K29" s="51"/>
    </row>
    <row r="30" s="1" customFormat="1" ht="14.4" customHeight="1">
      <c r="B30" s="46"/>
      <c r="C30" s="47"/>
      <c r="D30" s="55" t="s">
        <v>43</v>
      </c>
      <c r="E30" s="55" t="s">
        <v>44</v>
      </c>
      <c r="F30" s="157">
        <f>ROUND(SUM(BE85:BE292), 2)</f>
        <v>0</v>
      </c>
      <c r="G30" s="47"/>
      <c r="H30" s="47"/>
      <c r="I30" s="158">
        <v>0.20999999999999999</v>
      </c>
      <c r="J30" s="157">
        <f>ROUND(ROUND((SUM(BE85:BE292)), 2)*I30, 2)</f>
        <v>0</v>
      </c>
      <c r="K30" s="51"/>
    </row>
    <row r="31" s="1" customFormat="1" ht="14.4" customHeight="1">
      <c r="B31" s="46"/>
      <c r="C31" s="47"/>
      <c r="D31" s="47"/>
      <c r="E31" s="55" t="s">
        <v>45</v>
      </c>
      <c r="F31" s="157">
        <f>ROUND(SUM(BF85:BF292), 2)</f>
        <v>0</v>
      </c>
      <c r="G31" s="47"/>
      <c r="H31" s="47"/>
      <c r="I31" s="158">
        <v>0.14999999999999999</v>
      </c>
      <c r="J31" s="157">
        <f>ROUND(ROUND((SUM(BF85:BF292)),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46</v>
      </c>
      <c r="F32" s="157">
        <f>ROUND(SUM(BG85:BG292),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47</v>
      </c>
      <c r="F33" s="157">
        <f>ROUND(SUM(BH85:BH292),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48</v>
      </c>
      <c r="F34" s="157">
        <f>ROUND(SUM(BI85:BI292),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49</v>
      </c>
      <c r="E36" s="98"/>
      <c r="F36" s="98"/>
      <c r="G36" s="161" t="s">
        <v>50</v>
      </c>
      <c r="H36" s="162" t="s">
        <v>51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98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Prodejna Lidl, Rychnov nad Kněžnou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96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IO 10 - Komunikace a zpevněné plochy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>Rychnov nad Kněžnou</v>
      </c>
      <c r="G49" s="47"/>
      <c r="H49" s="47"/>
      <c r="I49" s="146" t="s">
        <v>25</v>
      </c>
      <c r="J49" s="147" t="str">
        <f>IF(J12="","",J12)</f>
        <v>18. 3. 2019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 xml:space="preserve"> </v>
      </c>
      <c r="G51" s="47"/>
      <c r="H51" s="47"/>
      <c r="I51" s="146" t="s">
        <v>33</v>
      </c>
      <c r="J51" s="44" t="str">
        <f>E21</f>
        <v>INS spol. s r.o.</v>
      </c>
      <c r="K51" s="51"/>
    </row>
    <row r="52" s="1" customFormat="1" ht="14.4" customHeight="1">
      <c r="B52" s="46"/>
      <c r="C52" s="40" t="s">
        <v>31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99</v>
      </c>
      <c r="D54" s="159"/>
      <c r="E54" s="159"/>
      <c r="F54" s="159"/>
      <c r="G54" s="159"/>
      <c r="H54" s="159"/>
      <c r="I54" s="173"/>
      <c r="J54" s="174" t="s">
        <v>100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101</v>
      </c>
      <c r="D56" s="47"/>
      <c r="E56" s="47"/>
      <c r="F56" s="47"/>
      <c r="G56" s="47"/>
      <c r="H56" s="47"/>
      <c r="I56" s="144"/>
      <c r="J56" s="155">
        <f>J85</f>
        <v>0</v>
      </c>
      <c r="K56" s="51"/>
      <c r="AU56" s="24" t="s">
        <v>102</v>
      </c>
    </row>
    <row r="57" s="7" customFormat="1" ht="24.96" customHeight="1">
      <c r="B57" s="177"/>
      <c r="C57" s="178"/>
      <c r="D57" s="179" t="s">
        <v>103</v>
      </c>
      <c r="E57" s="180"/>
      <c r="F57" s="180"/>
      <c r="G57" s="180"/>
      <c r="H57" s="180"/>
      <c r="I57" s="181"/>
      <c r="J57" s="182">
        <f>J86</f>
        <v>0</v>
      </c>
      <c r="K57" s="183"/>
    </row>
    <row r="58" s="8" customFormat="1" ht="19.92" customHeight="1">
      <c r="B58" s="184"/>
      <c r="C58" s="185"/>
      <c r="D58" s="186" t="s">
        <v>104</v>
      </c>
      <c r="E58" s="187"/>
      <c r="F58" s="187"/>
      <c r="G58" s="187"/>
      <c r="H58" s="187"/>
      <c r="I58" s="188"/>
      <c r="J58" s="189">
        <f>J87</f>
        <v>0</v>
      </c>
      <c r="K58" s="190"/>
    </row>
    <row r="59" s="8" customFormat="1" ht="19.92" customHeight="1">
      <c r="B59" s="184"/>
      <c r="C59" s="185"/>
      <c r="D59" s="186" t="s">
        <v>105</v>
      </c>
      <c r="E59" s="187"/>
      <c r="F59" s="187"/>
      <c r="G59" s="187"/>
      <c r="H59" s="187"/>
      <c r="I59" s="188"/>
      <c r="J59" s="189">
        <f>J118</f>
        <v>0</v>
      </c>
      <c r="K59" s="190"/>
    </row>
    <row r="60" s="8" customFormat="1" ht="19.92" customHeight="1">
      <c r="B60" s="184"/>
      <c r="C60" s="185"/>
      <c r="D60" s="186" t="s">
        <v>106</v>
      </c>
      <c r="E60" s="187"/>
      <c r="F60" s="187"/>
      <c r="G60" s="187"/>
      <c r="H60" s="187"/>
      <c r="I60" s="188"/>
      <c r="J60" s="189">
        <f>J174</f>
        <v>0</v>
      </c>
      <c r="K60" s="190"/>
    </row>
    <row r="61" s="8" customFormat="1" ht="19.92" customHeight="1">
      <c r="B61" s="184"/>
      <c r="C61" s="185"/>
      <c r="D61" s="186" t="s">
        <v>107</v>
      </c>
      <c r="E61" s="187"/>
      <c r="F61" s="187"/>
      <c r="G61" s="187"/>
      <c r="H61" s="187"/>
      <c r="I61" s="188"/>
      <c r="J61" s="189">
        <f>J183</f>
        <v>0</v>
      </c>
      <c r="K61" s="190"/>
    </row>
    <row r="62" s="8" customFormat="1" ht="19.92" customHeight="1">
      <c r="B62" s="184"/>
      <c r="C62" s="185"/>
      <c r="D62" s="186" t="s">
        <v>108</v>
      </c>
      <c r="E62" s="187"/>
      <c r="F62" s="187"/>
      <c r="G62" s="187"/>
      <c r="H62" s="187"/>
      <c r="I62" s="188"/>
      <c r="J62" s="189">
        <f>J258</f>
        <v>0</v>
      </c>
      <c r="K62" s="190"/>
    </row>
    <row r="63" s="8" customFormat="1" ht="19.92" customHeight="1">
      <c r="B63" s="184"/>
      <c r="C63" s="185"/>
      <c r="D63" s="186" t="s">
        <v>109</v>
      </c>
      <c r="E63" s="187"/>
      <c r="F63" s="187"/>
      <c r="G63" s="187"/>
      <c r="H63" s="187"/>
      <c r="I63" s="188"/>
      <c r="J63" s="189">
        <f>J281</f>
        <v>0</v>
      </c>
      <c r="K63" s="190"/>
    </row>
    <row r="64" s="7" customFormat="1" ht="24.96" customHeight="1">
      <c r="B64" s="177"/>
      <c r="C64" s="178"/>
      <c r="D64" s="179" t="s">
        <v>110</v>
      </c>
      <c r="E64" s="180"/>
      <c r="F64" s="180"/>
      <c r="G64" s="180"/>
      <c r="H64" s="180"/>
      <c r="I64" s="181"/>
      <c r="J64" s="182">
        <f>J286</f>
        <v>0</v>
      </c>
      <c r="K64" s="183"/>
    </row>
    <row r="65" s="8" customFormat="1" ht="19.92" customHeight="1">
      <c r="B65" s="184"/>
      <c r="C65" s="185"/>
      <c r="D65" s="186" t="s">
        <v>111</v>
      </c>
      <c r="E65" s="187"/>
      <c r="F65" s="187"/>
      <c r="G65" s="187"/>
      <c r="H65" s="187"/>
      <c r="I65" s="188"/>
      <c r="J65" s="189">
        <f>J287</f>
        <v>0</v>
      </c>
      <c r="K65" s="190"/>
    </row>
    <row r="66" s="1" customFormat="1" ht="21.84" customHeight="1">
      <c r="B66" s="46"/>
      <c r="C66" s="47"/>
      <c r="D66" s="47"/>
      <c r="E66" s="47"/>
      <c r="F66" s="47"/>
      <c r="G66" s="47"/>
      <c r="H66" s="47"/>
      <c r="I66" s="144"/>
      <c r="J66" s="47"/>
      <c r="K66" s="51"/>
    </row>
    <row r="67" s="1" customFormat="1" ht="6.96" customHeight="1">
      <c r="B67" s="67"/>
      <c r="C67" s="68"/>
      <c r="D67" s="68"/>
      <c r="E67" s="68"/>
      <c r="F67" s="68"/>
      <c r="G67" s="68"/>
      <c r="H67" s="68"/>
      <c r="I67" s="166"/>
      <c r="J67" s="68"/>
      <c r="K67" s="69"/>
    </row>
    <row r="71" s="1" customFormat="1" ht="6.96" customHeight="1">
      <c r="B71" s="70"/>
      <c r="C71" s="71"/>
      <c r="D71" s="71"/>
      <c r="E71" s="71"/>
      <c r="F71" s="71"/>
      <c r="G71" s="71"/>
      <c r="H71" s="71"/>
      <c r="I71" s="169"/>
      <c r="J71" s="71"/>
      <c r="K71" s="71"/>
      <c r="L71" s="72"/>
    </row>
    <row r="72" s="1" customFormat="1" ht="36.96" customHeight="1">
      <c r="B72" s="46"/>
      <c r="C72" s="73" t="s">
        <v>112</v>
      </c>
      <c r="D72" s="74"/>
      <c r="E72" s="74"/>
      <c r="F72" s="74"/>
      <c r="G72" s="74"/>
      <c r="H72" s="74"/>
      <c r="I72" s="191"/>
      <c r="J72" s="74"/>
      <c r="K72" s="74"/>
      <c r="L72" s="72"/>
    </row>
    <row r="73" s="1" customFormat="1" ht="6.96" customHeight="1">
      <c r="B73" s="46"/>
      <c r="C73" s="74"/>
      <c r="D73" s="74"/>
      <c r="E73" s="74"/>
      <c r="F73" s="74"/>
      <c r="G73" s="74"/>
      <c r="H73" s="74"/>
      <c r="I73" s="191"/>
      <c r="J73" s="74"/>
      <c r="K73" s="74"/>
      <c r="L73" s="72"/>
    </row>
    <row r="74" s="1" customFormat="1" ht="14.4" customHeight="1">
      <c r="B74" s="46"/>
      <c r="C74" s="76" t="s">
        <v>18</v>
      </c>
      <c r="D74" s="74"/>
      <c r="E74" s="74"/>
      <c r="F74" s="74"/>
      <c r="G74" s="74"/>
      <c r="H74" s="74"/>
      <c r="I74" s="191"/>
      <c r="J74" s="74"/>
      <c r="K74" s="74"/>
      <c r="L74" s="72"/>
    </row>
    <row r="75" s="1" customFormat="1" ht="16.5" customHeight="1">
      <c r="B75" s="46"/>
      <c r="C75" s="74"/>
      <c r="D75" s="74"/>
      <c r="E75" s="192" t="str">
        <f>E7</f>
        <v>Prodejna Lidl, Rychnov nad Kněžnou</v>
      </c>
      <c r="F75" s="76"/>
      <c r="G75" s="76"/>
      <c r="H75" s="76"/>
      <c r="I75" s="191"/>
      <c r="J75" s="74"/>
      <c r="K75" s="74"/>
      <c r="L75" s="72"/>
    </row>
    <row r="76" s="1" customFormat="1" ht="14.4" customHeight="1">
      <c r="B76" s="46"/>
      <c r="C76" s="76" t="s">
        <v>96</v>
      </c>
      <c r="D76" s="74"/>
      <c r="E76" s="74"/>
      <c r="F76" s="74"/>
      <c r="G76" s="74"/>
      <c r="H76" s="74"/>
      <c r="I76" s="191"/>
      <c r="J76" s="74"/>
      <c r="K76" s="74"/>
      <c r="L76" s="72"/>
    </row>
    <row r="77" s="1" customFormat="1" ht="17.25" customHeight="1">
      <c r="B77" s="46"/>
      <c r="C77" s="74"/>
      <c r="D77" s="74"/>
      <c r="E77" s="82" t="str">
        <f>E9</f>
        <v>IO 10 - Komunikace a zpevněné plochy</v>
      </c>
      <c r="F77" s="74"/>
      <c r="G77" s="74"/>
      <c r="H77" s="74"/>
      <c r="I77" s="191"/>
      <c r="J77" s="74"/>
      <c r="K77" s="74"/>
      <c r="L77" s="72"/>
    </row>
    <row r="78" s="1" customFormat="1" ht="6.96" customHeight="1">
      <c r="B78" s="46"/>
      <c r="C78" s="74"/>
      <c r="D78" s="74"/>
      <c r="E78" s="74"/>
      <c r="F78" s="74"/>
      <c r="G78" s="74"/>
      <c r="H78" s="74"/>
      <c r="I78" s="191"/>
      <c r="J78" s="74"/>
      <c r="K78" s="74"/>
      <c r="L78" s="72"/>
    </row>
    <row r="79" s="1" customFormat="1" ht="18" customHeight="1">
      <c r="B79" s="46"/>
      <c r="C79" s="76" t="s">
        <v>23</v>
      </c>
      <c r="D79" s="74"/>
      <c r="E79" s="74"/>
      <c r="F79" s="193" t="str">
        <f>F12</f>
        <v>Rychnov nad Kněžnou</v>
      </c>
      <c r="G79" s="74"/>
      <c r="H79" s="74"/>
      <c r="I79" s="194" t="s">
        <v>25</v>
      </c>
      <c r="J79" s="85" t="str">
        <f>IF(J12="","",J12)</f>
        <v>18. 3. 2019</v>
      </c>
      <c r="K79" s="74"/>
      <c r="L79" s="72"/>
    </row>
    <row r="80" s="1" customFormat="1" ht="6.96" customHeight="1">
      <c r="B80" s="46"/>
      <c r="C80" s="74"/>
      <c r="D80" s="74"/>
      <c r="E80" s="74"/>
      <c r="F80" s="74"/>
      <c r="G80" s="74"/>
      <c r="H80" s="74"/>
      <c r="I80" s="191"/>
      <c r="J80" s="74"/>
      <c r="K80" s="74"/>
      <c r="L80" s="72"/>
    </row>
    <row r="81" s="1" customFormat="1">
      <c r="B81" s="46"/>
      <c r="C81" s="76" t="s">
        <v>27</v>
      </c>
      <c r="D81" s="74"/>
      <c r="E81" s="74"/>
      <c r="F81" s="193" t="str">
        <f>E15</f>
        <v xml:space="preserve"> </v>
      </c>
      <c r="G81" s="74"/>
      <c r="H81" s="74"/>
      <c r="I81" s="194" t="s">
        <v>33</v>
      </c>
      <c r="J81" s="193" t="str">
        <f>E21</f>
        <v>INS spol. s r.o.</v>
      </c>
      <c r="K81" s="74"/>
      <c r="L81" s="72"/>
    </row>
    <row r="82" s="1" customFormat="1" ht="14.4" customHeight="1">
      <c r="B82" s="46"/>
      <c r="C82" s="76" t="s">
        <v>31</v>
      </c>
      <c r="D82" s="74"/>
      <c r="E82" s="74"/>
      <c r="F82" s="193" t="str">
        <f>IF(E18="","",E18)</f>
        <v/>
      </c>
      <c r="G82" s="74"/>
      <c r="H82" s="74"/>
      <c r="I82" s="191"/>
      <c r="J82" s="74"/>
      <c r="K82" s="74"/>
      <c r="L82" s="72"/>
    </row>
    <row r="83" s="1" customFormat="1" ht="10.32" customHeight="1">
      <c r="B83" s="46"/>
      <c r="C83" s="74"/>
      <c r="D83" s="74"/>
      <c r="E83" s="74"/>
      <c r="F83" s="74"/>
      <c r="G83" s="74"/>
      <c r="H83" s="74"/>
      <c r="I83" s="191"/>
      <c r="J83" s="74"/>
      <c r="K83" s="74"/>
      <c r="L83" s="72"/>
    </row>
    <row r="84" s="9" customFormat="1" ht="29.28" customHeight="1">
      <c r="B84" s="195"/>
      <c r="C84" s="196" t="s">
        <v>113</v>
      </c>
      <c r="D84" s="197" t="s">
        <v>58</v>
      </c>
      <c r="E84" s="197" t="s">
        <v>54</v>
      </c>
      <c r="F84" s="197" t="s">
        <v>114</v>
      </c>
      <c r="G84" s="197" t="s">
        <v>115</v>
      </c>
      <c r="H84" s="197" t="s">
        <v>116</v>
      </c>
      <c r="I84" s="198" t="s">
        <v>117</v>
      </c>
      <c r="J84" s="197" t="s">
        <v>100</v>
      </c>
      <c r="K84" s="199" t="s">
        <v>118</v>
      </c>
      <c r="L84" s="200"/>
      <c r="M84" s="102" t="s">
        <v>119</v>
      </c>
      <c r="N84" s="103" t="s">
        <v>43</v>
      </c>
      <c r="O84" s="103" t="s">
        <v>120</v>
      </c>
      <c r="P84" s="103" t="s">
        <v>121</v>
      </c>
      <c r="Q84" s="103" t="s">
        <v>122</v>
      </c>
      <c r="R84" s="103" t="s">
        <v>123</v>
      </c>
      <c r="S84" s="103" t="s">
        <v>124</v>
      </c>
      <c r="T84" s="104" t="s">
        <v>125</v>
      </c>
    </row>
    <row r="85" s="1" customFormat="1" ht="29.28" customHeight="1">
      <c r="B85" s="46"/>
      <c r="C85" s="108" t="s">
        <v>101</v>
      </c>
      <c r="D85" s="74"/>
      <c r="E85" s="74"/>
      <c r="F85" s="74"/>
      <c r="G85" s="74"/>
      <c r="H85" s="74"/>
      <c r="I85" s="191"/>
      <c r="J85" s="201">
        <f>BK85</f>
        <v>0</v>
      </c>
      <c r="K85" s="74"/>
      <c r="L85" s="72"/>
      <c r="M85" s="105"/>
      <c r="N85" s="106"/>
      <c r="O85" s="106"/>
      <c r="P85" s="202">
        <f>P86+P286</f>
        <v>0</v>
      </c>
      <c r="Q85" s="106"/>
      <c r="R85" s="202">
        <f>R86+R286</f>
        <v>0</v>
      </c>
      <c r="S85" s="106"/>
      <c r="T85" s="203">
        <f>T86+T286</f>
        <v>0</v>
      </c>
      <c r="AT85" s="24" t="s">
        <v>72</v>
      </c>
      <c r="AU85" s="24" t="s">
        <v>102</v>
      </c>
      <c r="BK85" s="204">
        <f>BK86+BK286</f>
        <v>0</v>
      </c>
    </row>
    <row r="86" s="10" customFormat="1" ht="37.44001" customHeight="1">
      <c r="B86" s="205"/>
      <c r="C86" s="206"/>
      <c r="D86" s="207" t="s">
        <v>72</v>
      </c>
      <c r="E86" s="208" t="s">
        <v>126</v>
      </c>
      <c r="F86" s="208" t="s">
        <v>127</v>
      </c>
      <c r="G86" s="206"/>
      <c r="H86" s="206"/>
      <c r="I86" s="209"/>
      <c r="J86" s="210">
        <f>BK86</f>
        <v>0</v>
      </c>
      <c r="K86" s="206"/>
      <c r="L86" s="211"/>
      <c r="M86" s="212"/>
      <c r="N86" s="213"/>
      <c r="O86" s="213"/>
      <c r="P86" s="214">
        <f>P87+P118+P174+P183+P258+P281</f>
        <v>0</v>
      </c>
      <c r="Q86" s="213"/>
      <c r="R86" s="214">
        <f>R87+R118+R174+R183+R258+R281</f>
        <v>0</v>
      </c>
      <c r="S86" s="213"/>
      <c r="T86" s="215">
        <f>T87+T118+T174+T183+T258+T281</f>
        <v>0</v>
      </c>
      <c r="AR86" s="216" t="s">
        <v>81</v>
      </c>
      <c r="AT86" s="217" t="s">
        <v>72</v>
      </c>
      <c r="AU86" s="217" t="s">
        <v>73</v>
      </c>
      <c r="AY86" s="216" t="s">
        <v>128</v>
      </c>
      <c r="BK86" s="218">
        <f>BK87+BK118+BK174+BK183+BK258+BK281</f>
        <v>0</v>
      </c>
    </row>
    <row r="87" s="10" customFormat="1" ht="19.92" customHeight="1">
      <c r="B87" s="205"/>
      <c r="C87" s="206"/>
      <c r="D87" s="207" t="s">
        <v>72</v>
      </c>
      <c r="E87" s="219" t="s">
        <v>81</v>
      </c>
      <c r="F87" s="219" t="s">
        <v>129</v>
      </c>
      <c r="G87" s="206"/>
      <c r="H87" s="206"/>
      <c r="I87" s="209"/>
      <c r="J87" s="220">
        <f>BK87</f>
        <v>0</v>
      </c>
      <c r="K87" s="206"/>
      <c r="L87" s="211"/>
      <c r="M87" s="212"/>
      <c r="N87" s="213"/>
      <c r="O87" s="213"/>
      <c r="P87" s="214">
        <f>SUM(P88:P117)</f>
        <v>0</v>
      </c>
      <c r="Q87" s="213"/>
      <c r="R87" s="214">
        <f>SUM(R88:R117)</f>
        <v>0</v>
      </c>
      <c r="S87" s="213"/>
      <c r="T87" s="215">
        <f>SUM(T88:T117)</f>
        <v>0</v>
      </c>
      <c r="AR87" s="216" t="s">
        <v>81</v>
      </c>
      <c r="AT87" s="217" t="s">
        <v>72</v>
      </c>
      <c r="AU87" s="217" t="s">
        <v>81</v>
      </c>
      <c r="AY87" s="216" t="s">
        <v>128</v>
      </c>
      <c r="BK87" s="218">
        <f>SUM(BK88:BK117)</f>
        <v>0</v>
      </c>
    </row>
    <row r="88" s="1" customFormat="1" ht="16.5" customHeight="1">
      <c r="B88" s="46"/>
      <c r="C88" s="221" t="s">
        <v>81</v>
      </c>
      <c r="D88" s="221" t="s">
        <v>130</v>
      </c>
      <c r="E88" s="222" t="s">
        <v>131</v>
      </c>
      <c r="F88" s="223" t="s">
        <v>132</v>
      </c>
      <c r="G88" s="224" t="s">
        <v>133</v>
      </c>
      <c r="H88" s="225">
        <v>158.80000000000001</v>
      </c>
      <c r="I88" s="226"/>
      <c r="J88" s="227">
        <f>ROUND(I88*H88,2)</f>
        <v>0</v>
      </c>
      <c r="K88" s="223" t="s">
        <v>21</v>
      </c>
      <c r="L88" s="72"/>
      <c r="M88" s="228" t="s">
        <v>21</v>
      </c>
      <c r="N88" s="229" t="s">
        <v>44</v>
      </c>
      <c r="O88" s="47"/>
      <c r="P88" s="230">
        <f>O88*H88</f>
        <v>0</v>
      </c>
      <c r="Q88" s="230">
        <v>0</v>
      </c>
      <c r="R88" s="230">
        <f>Q88*H88</f>
        <v>0</v>
      </c>
      <c r="S88" s="230">
        <v>0</v>
      </c>
      <c r="T88" s="231">
        <f>S88*H88</f>
        <v>0</v>
      </c>
      <c r="AR88" s="24" t="s">
        <v>134</v>
      </c>
      <c r="AT88" s="24" t="s">
        <v>130</v>
      </c>
      <c r="AU88" s="24" t="s">
        <v>83</v>
      </c>
      <c r="AY88" s="24" t="s">
        <v>128</v>
      </c>
      <c r="BE88" s="232">
        <f>IF(N88="základní",J88,0)</f>
        <v>0</v>
      </c>
      <c r="BF88" s="232">
        <f>IF(N88="snížená",J88,0)</f>
        <v>0</v>
      </c>
      <c r="BG88" s="232">
        <f>IF(N88="zákl. přenesená",J88,0)</f>
        <v>0</v>
      </c>
      <c r="BH88" s="232">
        <f>IF(N88="sníž. přenesená",J88,0)</f>
        <v>0</v>
      </c>
      <c r="BI88" s="232">
        <f>IF(N88="nulová",J88,0)</f>
        <v>0</v>
      </c>
      <c r="BJ88" s="24" t="s">
        <v>81</v>
      </c>
      <c r="BK88" s="232">
        <f>ROUND(I88*H88,2)</f>
        <v>0</v>
      </c>
      <c r="BL88" s="24" t="s">
        <v>134</v>
      </c>
      <c r="BM88" s="24" t="s">
        <v>83</v>
      </c>
    </row>
    <row r="89" s="11" customFormat="1">
      <c r="B89" s="233"/>
      <c r="C89" s="234"/>
      <c r="D89" s="235" t="s">
        <v>135</v>
      </c>
      <c r="E89" s="236" t="s">
        <v>21</v>
      </c>
      <c r="F89" s="237" t="s">
        <v>136</v>
      </c>
      <c r="G89" s="234"/>
      <c r="H89" s="238">
        <v>158.80000000000001</v>
      </c>
      <c r="I89" s="239"/>
      <c r="J89" s="234"/>
      <c r="K89" s="234"/>
      <c r="L89" s="240"/>
      <c r="M89" s="241"/>
      <c r="N89" s="242"/>
      <c r="O89" s="242"/>
      <c r="P89" s="242"/>
      <c r="Q89" s="242"/>
      <c r="R89" s="242"/>
      <c r="S89" s="242"/>
      <c r="T89" s="243"/>
      <c r="AT89" s="244" t="s">
        <v>135</v>
      </c>
      <c r="AU89" s="244" t="s">
        <v>83</v>
      </c>
      <c r="AV89" s="11" t="s">
        <v>83</v>
      </c>
      <c r="AW89" s="11" t="s">
        <v>37</v>
      </c>
      <c r="AX89" s="11" t="s">
        <v>73</v>
      </c>
      <c r="AY89" s="244" t="s">
        <v>128</v>
      </c>
    </row>
    <row r="90" s="12" customFormat="1">
      <c r="B90" s="245"/>
      <c r="C90" s="246"/>
      <c r="D90" s="235" t="s">
        <v>135</v>
      </c>
      <c r="E90" s="247" t="s">
        <v>21</v>
      </c>
      <c r="F90" s="248" t="s">
        <v>137</v>
      </c>
      <c r="G90" s="246"/>
      <c r="H90" s="249">
        <v>158.80000000000001</v>
      </c>
      <c r="I90" s="250"/>
      <c r="J90" s="246"/>
      <c r="K90" s="246"/>
      <c r="L90" s="251"/>
      <c r="M90" s="252"/>
      <c r="N90" s="253"/>
      <c r="O90" s="253"/>
      <c r="P90" s="253"/>
      <c r="Q90" s="253"/>
      <c r="R90" s="253"/>
      <c r="S90" s="253"/>
      <c r="T90" s="254"/>
      <c r="AT90" s="255" t="s">
        <v>135</v>
      </c>
      <c r="AU90" s="255" t="s">
        <v>83</v>
      </c>
      <c r="AV90" s="12" t="s">
        <v>134</v>
      </c>
      <c r="AW90" s="12" t="s">
        <v>37</v>
      </c>
      <c r="AX90" s="12" t="s">
        <v>81</v>
      </c>
      <c r="AY90" s="255" t="s">
        <v>128</v>
      </c>
    </row>
    <row r="91" s="1" customFormat="1" ht="25.5" customHeight="1">
      <c r="B91" s="46"/>
      <c r="C91" s="221" t="s">
        <v>83</v>
      </c>
      <c r="D91" s="221" t="s">
        <v>130</v>
      </c>
      <c r="E91" s="222" t="s">
        <v>138</v>
      </c>
      <c r="F91" s="223" t="s">
        <v>139</v>
      </c>
      <c r="G91" s="224" t="s">
        <v>133</v>
      </c>
      <c r="H91" s="225">
        <v>106.5</v>
      </c>
      <c r="I91" s="226"/>
      <c r="J91" s="227">
        <f>ROUND(I91*H91,2)</f>
        <v>0</v>
      </c>
      <c r="K91" s="223" t="s">
        <v>21</v>
      </c>
      <c r="L91" s="72"/>
      <c r="M91" s="228" t="s">
        <v>21</v>
      </c>
      <c r="N91" s="229" t="s">
        <v>44</v>
      </c>
      <c r="O91" s="47"/>
      <c r="P91" s="230">
        <f>O91*H91</f>
        <v>0</v>
      </c>
      <c r="Q91" s="230">
        <v>0</v>
      </c>
      <c r="R91" s="230">
        <f>Q91*H91</f>
        <v>0</v>
      </c>
      <c r="S91" s="230">
        <v>0</v>
      </c>
      <c r="T91" s="231">
        <f>S91*H91</f>
        <v>0</v>
      </c>
      <c r="AR91" s="24" t="s">
        <v>134</v>
      </c>
      <c r="AT91" s="24" t="s">
        <v>130</v>
      </c>
      <c r="AU91" s="24" t="s">
        <v>83</v>
      </c>
      <c r="AY91" s="24" t="s">
        <v>128</v>
      </c>
      <c r="BE91" s="232">
        <f>IF(N91="základní",J91,0)</f>
        <v>0</v>
      </c>
      <c r="BF91" s="232">
        <f>IF(N91="snížená",J91,0)</f>
        <v>0</v>
      </c>
      <c r="BG91" s="232">
        <f>IF(N91="zákl. přenesená",J91,0)</f>
        <v>0</v>
      </c>
      <c r="BH91" s="232">
        <f>IF(N91="sníž. přenesená",J91,0)</f>
        <v>0</v>
      </c>
      <c r="BI91" s="232">
        <f>IF(N91="nulová",J91,0)</f>
        <v>0</v>
      </c>
      <c r="BJ91" s="24" t="s">
        <v>81</v>
      </c>
      <c r="BK91" s="232">
        <f>ROUND(I91*H91,2)</f>
        <v>0</v>
      </c>
      <c r="BL91" s="24" t="s">
        <v>134</v>
      </c>
      <c r="BM91" s="24" t="s">
        <v>134</v>
      </c>
    </row>
    <row r="92" s="1" customFormat="1" ht="25.5" customHeight="1">
      <c r="B92" s="46"/>
      <c r="C92" s="221" t="s">
        <v>140</v>
      </c>
      <c r="D92" s="221" t="s">
        <v>130</v>
      </c>
      <c r="E92" s="222" t="s">
        <v>141</v>
      </c>
      <c r="F92" s="223" t="s">
        <v>142</v>
      </c>
      <c r="G92" s="224" t="s">
        <v>133</v>
      </c>
      <c r="H92" s="225">
        <v>114</v>
      </c>
      <c r="I92" s="226"/>
      <c r="J92" s="227">
        <f>ROUND(I92*H92,2)</f>
        <v>0</v>
      </c>
      <c r="K92" s="223" t="s">
        <v>21</v>
      </c>
      <c r="L92" s="72"/>
      <c r="M92" s="228" t="s">
        <v>21</v>
      </c>
      <c r="N92" s="229" t="s">
        <v>44</v>
      </c>
      <c r="O92" s="47"/>
      <c r="P92" s="230">
        <f>O92*H92</f>
        <v>0</v>
      </c>
      <c r="Q92" s="230">
        <v>0</v>
      </c>
      <c r="R92" s="230">
        <f>Q92*H92</f>
        <v>0</v>
      </c>
      <c r="S92" s="230">
        <v>0</v>
      </c>
      <c r="T92" s="231">
        <f>S92*H92</f>
        <v>0</v>
      </c>
      <c r="AR92" s="24" t="s">
        <v>134</v>
      </c>
      <c r="AT92" s="24" t="s">
        <v>130</v>
      </c>
      <c r="AU92" s="24" t="s">
        <v>83</v>
      </c>
      <c r="AY92" s="24" t="s">
        <v>128</v>
      </c>
      <c r="BE92" s="232">
        <f>IF(N92="základní",J92,0)</f>
        <v>0</v>
      </c>
      <c r="BF92" s="232">
        <f>IF(N92="snížená",J92,0)</f>
        <v>0</v>
      </c>
      <c r="BG92" s="232">
        <f>IF(N92="zákl. přenesená",J92,0)</f>
        <v>0</v>
      </c>
      <c r="BH92" s="232">
        <f>IF(N92="sníž. přenesená",J92,0)</f>
        <v>0</v>
      </c>
      <c r="BI92" s="232">
        <f>IF(N92="nulová",J92,0)</f>
        <v>0</v>
      </c>
      <c r="BJ92" s="24" t="s">
        <v>81</v>
      </c>
      <c r="BK92" s="232">
        <f>ROUND(I92*H92,2)</f>
        <v>0</v>
      </c>
      <c r="BL92" s="24" t="s">
        <v>134</v>
      </c>
      <c r="BM92" s="24" t="s">
        <v>143</v>
      </c>
    </row>
    <row r="93" s="1" customFormat="1" ht="25.5" customHeight="1">
      <c r="B93" s="46"/>
      <c r="C93" s="221" t="s">
        <v>134</v>
      </c>
      <c r="D93" s="221" t="s">
        <v>130</v>
      </c>
      <c r="E93" s="222" t="s">
        <v>144</v>
      </c>
      <c r="F93" s="223" t="s">
        <v>145</v>
      </c>
      <c r="G93" s="224" t="s">
        <v>133</v>
      </c>
      <c r="H93" s="225">
        <v>1058.5750000000001</v>
      </c>
      <c r="I93" s="226"/>
      <c r="J93" s="227">
        <f>ROUND(I93*H93,2)</f>
        <v>0</v>
      </c>
      <c r="K93" s="223" t="s">
        <v>21</v>
      </c>
      <c r="L93" s="72"/>
      <c r="M93" s="228" t="s">
        <v>21</v>
      </c>
      <c r="N93" s="229" t="s">
        <v>44</v>
      </c>
      <c r="O93" s="47"/>
      <c r="P93" s="230">
        <f>O93*H93</f>
        <v>0</v>
      </c>
      <c r="Q93" s="230">
        <v>0</v>
      </c>
      <c r="R93" s="230">
        <f>Q93*H93</f>
        <v>0</v>
      </c>
      <c r="S93" s="230">
        <v>0</v>
      </c>
      <c r="T93" s="231">
        <f>S93*H93</f>
        <v>0</v>
      </c>
      <c r="AR93" s="24" t="s">
        <v>134</v>
      </c>
      <c r="AT93" s="24" t="s">
        <v>130</v>
      </c>
      <c r="AU93" s="24" t="s">
        <v>83</v>
      </c>
      <c r="AY93" s="24" t="s">
        <v>128</v>
      </c>
      <c r="BE93" s="232">
        <f>IF(N93="základní",J93,0)</f>
        <v>0</v>
      </c>
      <c r="BF93" s="232">
        <f>IF(N93="snížená",J93,0)</f>
        <v>0</v>
      </c>
      <c r="BG93" s="232">
        <f>IF(N93="zákl. přenesená",J93,0)</f>
        <v>0</v>
      </c>
      <c r="BH93" s="232">
        <f>IF(N93="sníž. přenesená",J93,0)</f>
        <v>0</v>
      </c>
      <c r="BI93" s="232">
        <f>IF(N93="nulová",J93,0)</f>
        <v>0</v>
      </c>
      <c r="BJ93" s="24" t="s">
        <v>81</v>
      </c>
      <c r="BK93" s="232">
        <f>ROUND(I93*H93,2)</f>
        <v>0</v>
      </c>
      <c r="BL93" s="24" t="s">
        <v>134</v>
      </c>
      <c r="BM93" s="24" t="s">
        <v>146</v>
      </c>
    </row>
    <row r="94" s="11" customFormat="1">
      <c r="B94" s="233"/>
      <c r="C94" s="234"/>
      <c r="D94" s="235" t="s">
        <v>135</v>
      </c>
      <c r="E94" s="236" t="s">
        <v>21</v>
      </c>
      <c r="F94" s="237" t="s">
        <v>147</v>
      </c>
      <c r="G94" s="234"/>
      <c r="H94" s="238">
        <v>401.46499999999998</v>
      </c>
      <c r="I94" s="239"/>
      <c r="J94" s="234"/>
      <c r="K94" s="234"/>
      <c r="L94" s="240"/>
      <c r="M94" s="241"/>
      <c r="N94" s="242"/>
      <c r="O94" s="242"/>
      <c r="P94" s="242"/>
      <c r="Q94" s="242"/>
      <c r="R94" s="242"/>
      <c r="S94" s="242"/>
      <c r="T94" s="243"/>
      <c r="AT94" s="244" t="s">
        <v>135</v>
      </c>
      <c r="AU94" s="244" t="s">
        <v>83</v>
      </c>
      <c r="AV94" s="11" t="s">
        <v>83</v>
      </c>
      <c r="AW94" s="11" t="s">
        <v>37</v>
      </c>
      <c r="AX94" s="11" t="s">
        <v>73</v>
      </c>
      <c r="AY94" s="244" t="s">
        <v>128</v>
      </c>
    </row>
    <row r="95" s="11" customFormat="1">
      <c r="B95" s="233"/>
      <c r="C95" s="234"/>
      <c r="D95" s="235" t="s">
        <v>135</v>
      </c>
      <c r="E95" s="236" t="s">
        <v>21</v>
      </c>
      <c r="F95" s="237" t="s">
        <v>148</v>
      </c>
      <c r="G95" s="234"/>
      <c r="H95" s="238">
        <v>127.65000000000001</v>
      </c>
      <c r="I95" s="239"/>
      <c r="J95" s="234"/>
      <c r="K95" s="234"/>
      <c r="L95" s="240"/>
      <c r="M95" s="241"/>
      <c r="N95" s="242"/>
      <c r="O95" s="242"/>
      <c r="P95" s="242"/>
      <c r="Q95" s="242"/>
      <c r="R95" s="242"/>
      <c r="S95" s="242"/>
      <c r="T95" s="243"/>
      <c r="AT95" s="244" t="s">
        <v>135</v>
      </c>
      <c r="AU95" s="244" t="s">
        <v>83</v>
      </c>
      <c r="AV95" s="11" t="s">
        <v>83</v>
      </c>
      <c r="AW95" s="11" t="s">
        <v>37</v>
      </c>
      <c r="AX95" s="11" t="s">
        <v>73</v>
      </c>
      <c r="AY95" s="244" t="s">
        <v>128</v>
      </c>
    </row>
    <row r="96" s="11" customFormat="1">
      <c r="B96" s="233"/>
      <c r="C96" s="234"/>
      <c r="D96" s="235" t="s">
        <v>135</v>
      </c>
      <c r="E96" s="236" t="s">
        <v>21</v>
      </c>
      <c r="F96" s="237" t="s">
        <v>149</v>
      </c>
      <c r="G96" s="234"/>
      <c r="H96" s="238">
        <v>251.965</v>
      </c>
      <c r="I96" s="239"/>
      <c r="J96" s="234"/>
      <c r="K96" s="234"/>
      <c r="L96" s="240"/>
      <c r="M96" s="241"/>
      <c r="N96" s="242"/>
      <c r="O96" s="242"/>
      <c r="P96" s="242"/>
      <c r="Q96" s="242"/>
      <c r="R96" s="242"/>
      <c r="S96" s="242"/>
      <c r="T96" s="243"/>
      <c r="AT96" s="244" t="s">
        <v>135</v>
      </c>
      <c r="AU96" s="244" t="s">
        <v>83</v>
      </c>
      <c r="AV96" s="11" t="s">
        <v>83</v>
      </c>
      <c r="AW96" s="11" t="s">
        <v>37</v>
      </c>
      <c r="AX96" s="11" t="s">
        <v>73</v>
      </c>
      <c r="AY96" s="244" t="s">
        <v>128</v>
      </c>
    </row>
    <row r="97" s="11" customFormat="1">
      <c r="B97" s="233"/>
      <c r="C97" s="234"/>
      <c r="D97" s="235" t="s">
        <v>135</v>
      </c>
      <c r="E97" s="236" t="s">
        <v>21</v>
      </c>
      <c r="F97" s="237" t="s">
        <v>150</v>
      </c>
      <c r="G97" s="234"/>
      <c r="H97" s="238">
        <v>103.845</v>
      </c>
      <c r="I97" s="239"/>
      <c r="J97" s="234"/>
      <c r="K97" s="234"/>
      <c r="L97" s="240"/>
      <c r="M97" s="241"/>
      <c r="N97" s="242"/>
      <c r="O97" s="242"/>
      <c r="P97" s="242"/>
      <c r="Q97" s="242"/>
      <c r="R97" s="242"/>
      <c r="S97" s="242"/>
      <c r="T97" s="243"/>
      <c r="AT97" s="244" t="s">
        <v>135</v>
      </c>
      <c r="AU97" s="244" t="s">
        <v>83</v>
      </c>
      <c r="AV97" s="11" t="s">
        <v>83</v>
      </c>
      <c r="AW97" s="11" t="s">
        <v>37</v>
      </c>
      <c r="AX97" s="11" t="s">
        <v>73</v>
      </c>
      <c r="AY97" s="244" t="s">
        <v>128</v>
      </c>
    </row>
    <row r="98" s="11" customFormat="1">
      <c r="B98" s="233"/>
      <c r="C98" s="234"/>
      <c r="D98" s="235" t="s">
        <v>135</v>
      </c>
      <c r="E98" s="236" t="s">
        <v>21</v>
      </c>
      <c r="F98" s="237" t="s">
        <v>151</v>
      </c>
      <c r="G98" s="234"/>
      <c r="H98" s="238">
        <v>173.65000000000001</v>
      </c>
      <c r="I98" s="239"/>
      <c r="J98" s="234"/>
      <c r="K98" s="234"/>
      <c r="L98" s="240"/>
      <c r="M98" s="241"/>
      <c r="N98" s="242"/>
      <c r="O98" s="242"/>
      <c r="P98" s="242"/>
      <c r="Q98" s="242"/>
      <c r="R98" s="242"/>
      <c r="S98" s="242"/>
      <c r="T98" s="243"/>
      <c r="AT98" s="244" t="s">
        <v>135</v>
      </c>
      <c r="AU98" s="244" t="s">
        <v>83</v>
      </c>
      <c r="AV98" s="11" t="s">
        <v>83</v>
      </c>
      <c r="AW98" s="11" t="s">
        <v>37</v>
      </c>
      <c r="AX98" s="11" t="s">
        <v>73</v>
      </c>
      <c r="AY98" s="244" t="s">
        <v>128</v>
      </c>
    </row>
    <row r="99" s="12" customFormat="1">
      <c r="B99" s="245"/>
      <c r="C99" s="246"/>
      <c r="D99" s="235" t="s">
        <v>135</v>
      </c>
      <c r="E99" s="247" t="s">
        <v>21</v>
      </c>
      <c r="F99" s="248" t="s">
        <v>137</v>
      </c>
      <c r="G99" s="246"/>
      <c r="H99" s="249">
        <v>1058.5750000000001</v>
      </c>
      <c r="I99" s="250"/>
      <c r="J99" s="246"/>
      <c r="K99" s="246"/>
      <c r="L99" s="251"/>
      <c r="M99" s="252"/>
      <c r="N99" s="253"/>
      <c r="O99" s="253"/>
      <c r="P99" s="253"/>
      <c r="Q99" s="253"/>
      <c r="R99" s="253"/>
      <c r="S99" s="253"/>
      <c r="T99" s="254"/>
      <c r="AT99" s="255" t="s">
        <v>135</v>
      </c>
      <c r="AU99" s="255" t="s">
        <v>83</v>
      </c>
      <c r="AV99" s="12" t="s">
        <v>134</v>
      </c>
      <c r="AW99" s="12" t="s">
        <v>37</v>
      </c>
      <c r="AX99" s="12" t="s">
        <v>81</v>
      </c>
      <c r="AY99" s="255" t="s">
        <v>128</v>
      </c>
    </row>
    <row r="100" s="1" customFormat="1" ht="25.5" customHeight="1">
      <c r="B100" s="46"/>
      <c r="C100" s="221" t="s">
        <v>152</v>
      </c>
      <c r="D100" s="221" t="s">
        <v>130</v>
      </c>
      <c r="E100" s="222" t="s">
        <v>153</v>
      </c>
      <c r="F100" s="223" t="s">
        <v>154</v>
      </c>
      <c r="G100" s="224" t="s">
        <v>133</v>
      </c>
      <c r="H100" s="225">
        <v>529.11500000000001</v>
      </c>
      <c r="I100" s="226"/>
      <c r="J100" s="227">
        <f>ROUND(I100*H100,2)</f>
        <v>0</v>
      </c>
      <c r="K100" s="223" t="s">
        <v>21</v>
      </c>
      <c r="L100" s="72"/>
      <c r="M100" s="228" t="s">
        <v>21</v>
      </c>
      <c r="N100" s="229" t="s">
        <v>44</v>
      </c>
      <c r="O100" s="47"/>
      <c r="P100" s="230">
        <f>O100*H100</f>
        <v>0</v>
      </c>
      <c r="Q100" s="230">
        <v>0</v>
      </c>
      <c r="R100" s="230">
        <f>Q100*H100</f>
        <v>0</v>
      </c>
      <c r="S100" s="230">
        <v>0</v>
      </c>
      <c r="T100" s="231">
        <f>S100*H100</f>
        <v>0</v>
      </c>
      <c r="AR100" s="24" t="s">
        <v>134</v>
      </c>
      <c r="AT100" s="24" t="s">
        <v>130</v>
      </c>
      <c r="AU100" s="24" t="s">
        <v>83</v>
      </c>
      <c r="AY100" s="24" t="s">
        <v>128</v>
      </c>
      <c r="BE100" s="232">
        <f>IF(N100="základní",J100,0)</f>
        <v>0</v>
      </c>
      <c r="BF100" s="232">
        <f>IF(N100="snížená",J100,0)</f>
        <v>0</v>
      </c>
      <c r="BG100" s="232">
        <f>IF(N100="zákl. přenesená",J100,0)</f>
        <v>0</v>
      </c>
      <c r="BH100" s="232">
        <f>IF(N100="sníž. přenesená",J100,0)</f>
        <v>0</v>
      </c>
      <c r="BI100" s="232">
        <f>IF(N100="nulová",J100,0)</f>
        <v>0</v>
      </c>
      <c r="BJ100" s="24" t="s">
        <v>81</v>
      </c>
      <c r="BK100" s="232">
        <f>ROUND(I100*H100,2)</f>
        <v>0</v>
      </c>
      <c r="BL100" s="24" t="s">
        <v>134</v>
      </c>
      <c r="BM100" s="24" t="s">
        <v>155</v>
      </c>
    </row>
    <row r="101" s="13" customFormat="1">
      <c r="B101" s="256"/>
      <c r="C101" s="257"/>
      <c r="D101" s="235" t="s">
        <v>135</v>
      </c>
      <c r="E101" s="258" t="s">
        <v>21</v>
      </c>
      <c r="F101" s="259" t="s">
        <v>156</v>
      </c>
      <c r="G101" s="257"/>
      <c r="H101" s="258" t="s">
        <v>21</v>
      </c>
      <c r="I101" s="260"/>
      <c r="J101" s="257"/>
      <c r="K101" s="257"/>
      <c r="L101" s="261"/>
      <c r="M101" s="262"/>
      <c r="N101" s="263"/>
      <c r="O101" s="263"/>
      <c r="P101" s="263"/>
      <c r="Q101" s="263"/>
      <c r="R101" s="263"/>
      <c r="S101" s="263"/>
      <c r="T101" s="264"/>
      <c r="AT101" s="265" t="s">
        <v>135</v>
      </c>
      <c r="AU101" s="265" t="s">
        <v>83</v>
      </c>
      <c r="AV101" s="13" t="s">
        <v>81</v>
      </c>
      <c r="AW101" s="13" t="s">
        <v>37</v>
      </c>
      <c r="AX101" s="13" t="s">
        <v>73</v>
      </c>
      <c r="AY101" s="265" t="s">
        <v>128</v>
      </c>
    </row>
    <row r="102" s="11" customFormat="1">
      <c r="B102" s="233"/>
      <c r="C102" s="234"/>
      <c r="D102" s="235" t="s">
        <v>135</v>
      </c>
      <c r="E102" s="236" t="s">
        <v>21</v>
      </c>
      <c r="F102" s="237" t="s">
        <v>157</v>
      </c>
      <c r="G102" s="234"/>
      <c r="H102" s="238">
        <v>401.46499999999998</v>
      </c>
      <c r="I102" s="239"/>
      <c r="J102" s="234"/>
      <c r="K102" s="234"/>
      <c r="L102" s="240"/>
      <c r="M102" s="241"/>
      <c r="N102" s="242"/>
      <c r="O102" s="242"/>
      <c r="P102" s="242"/>
      <c r="Q102" s="242"/>
      <c r="R102" s="242"/>
      <c r="S102" s="242"/>
      <c r="T102" s="243"/>
      <c r="AT102" s="244" t="s">
        <v>135</v>
      </c>
      <c r="AU102" s="244" t="s">
        <v>83</v>
      </c>
      <c r="AV102" s="11" t="s">
        <v>83</v>
      </c>
      <c r="AW102" s="11" t="s">
        <v>37</v>
      </c>
      <c r="AX102" s="11" t="s">
        <v>73</v>
      </c>
      <c r="AY102" s="244" t="s">
        <v>128</v>
      </c>
    </row>
    <row r="103" s="11" customFormat="1">
      <c r="B103" s="233"/>
      <c r="C103" s="234"/>
      <c r="D103" s="235" t="s">
        <v>135</v>
      </c>
      <c r="E103" s="236" t="s">
        <v>21</v>
      </c>
      <c r="F103" s="237" t="s">
        <v>158</v>
      </c>
      <c r="G103" s="234"/>
      <c r="H103" s="238">
        <v>127.65000000000001</v>
      </c>
      <c r="I103" s="239"/>
      <c r="J103" s="234"/>
      <c r="K103" s="234"/>
      <c r="L103" s="240"/>
      <c r="M103" s="241"/>
      <c r="N103" s="242"/>
      <c r="O103" s="242"/>
      <c r="P103" s="242"/>
      <c r="Q103" s="242"/>
      <c r="R103" s="242"/>
      <c r="S103" s="242"/>
      <c r="T103" s="243"/>
      <c r="AT103" s="244" t="s">
        <v>135</v>
      </c>
      <c r="AU103" s="244" t="s">
        <v>83</v>
      </c>
      <c r="AV103" s="11" t="s">
        <v>83</v>
      </c>
      <c r="AW103" s="11" t="s">
        <v>37</v>
      </c>
      <c r="AX103" s="11" t="s">
        <v>73</v>
      </c>
      <c r="AY103" s="244" t="s">
        <v>128</v>
      </c>
    </row>
    <row r="104" s="12" customFormat="1">
      <c r="B104" s="245"/>
      <c r="C104" s="246"/>
      <c r="D104" s="235" t="s">
        <v>135</v>
      </c>
      <c r="E104" s="247" t="s">
        <v>21</v>
      </c>
      <c r="F104" s="248" t="s">
        <v>137</v>
      </c>
      <c r="G104" s="246"/>
      <c r="H104" s="249">
        <v>529.11500000000001</v>
      </c>
      <c r="I104" s="250"/>
      <c r="J104" s="246"/>
      <c r="K104" s="246"/>
      <c r="L104" s="251"/>
      <c r="M104" s="252"/>
      <c r="N104" s="253"/>
      <c r="O104" s="253"/>
      <c r="P104" s="253"/>
      <c r="Q104" s="253"/>
      <c r="R104" s="253"/>
      <c r="S104" s="253"/>
      <c r="T104" s="254"/>
      <c r="AT104" s="255" t="s">
        <v>135</v>
      </c>
      <c r="AU104" s="255" t="s">
        <v>83</v>
      </c>
      <c r="AV104" s="12" t="s">
        <v>134</v>
      </c>
      <c r="AW104" s="12" t="s">
        <v>37</v>
      </c>
      <c r="AX104" s="12" t="s">
        <v>81</v>
      </c>
      <c r="AY104" s="255" t="s">
        <v>128</v>
      </c>
    </row>
    <row r="105" s="1" customFormat="1" ht="25.5" customHeight="1">
      <c r="B105" s="46"/>
      <c r="C105" s="221" t="s">
        <v>143</v>
      </c>
      <c r="D105" s="221" t="s">
        <v>130</v>
      </c>
      <c r="E105" s="222" t="s">
        <v>159</v>
      </c>
      <c r="F105" s="223" t="s">
        <v>160</v>
      </c>
      <c r="G105" s="224" t="s">
        <v>133</v>
      </c>
      <c r="H105" s="225">
        <v>636</v>
      </c>
      <c r="I105" s="226"/>
      <c r="J105" s="227">
        <f>ROUND(I105*H105,2)</f>
        <v>0</v>
      </c>
      <c r="K105" s="223" t="s">
        <v>21</v>
      </c>
      <c r="L105" s="72"/>
      <c r="M105" s="228" t="s">
        <v>21</v>
      </c>
      <c r="N105" s="229" t="s">
        <v>44</v>
      </c>
      <c r="O105" s="47"/>
      <c r="P105" s="230">
        <f>O105*H105</f>
        <v>0</v>
      </c>
      <c r="Q105" s="230">
        <v>0</v>
      </c>
      <c r="R105" s="230">
        <f>Q105*H105</f>
        <v>0</v>
      </c>
      <c r="S105" s="230">
        <v>0</v>
      </c>
      <c r="T105" s="231">
        <f>S105*H105</f>
        <v>0</v>
      </c>
      <c r="AR105" s="24" t="s">
        <v>134</v>
      </c>
      <c r="AT105" s="24" t="s">
        <v>130</v>
      </c>
      <c r="AU105" s="24" t="s">
        <v>83</v>
      </c>
      <c r="AY105" s="24" t="s">
        <v>128</v>
      </c>
      <c r="BE105" s="232">
        <f>IF(N105="základní",J105,0)</f>
        <v>0</v>
      </c>
      <c r="BF105" s="232">
        <f>IF(N105="snížená",J105,0)</f>
        <v>0</v>
      </c>
      <c r="BG105" s="232">
        <f>IF(N105="zákl. přenesená",J105,0)</f>
        <v>0</v>
      </c>
      <c r="BH105" s="232">
        <f>IF(N105="sníž. přenesená",J105,0)</f>
        <v>0</v>
      </c>
      <c r="BI105" s="232">
        <f>IF(N105="nulová",J105,0)</f>
        <v>0</v>
      </c>
      <c r="BJ105" s="24" t="s">
        <v>81</v>
      </c>
      <c r="BK105" s="232">
        <f>ROUND(I105*H105,2)</f>
        <v>0</v>
      </c>
      <c r="BL105" s="24" t="s">
        <v>134</v>
      </c>
      <c r="BM105" s="24" t="s">
        <v>161</v>
      </c>
    </row>
    <row r="106" s="1" customFormat="1" ht="16.5" customHeight="1">
      <c r="B106" s="46"/>
      <c r="C106" s="221" t="s">
        <v>162</v>
      </c>
      <c r="D106" s="221" t="s">
        <v>130</v>
      </c>
      <c r="E106" s="222" t="s">
        <v>163</v>
      </c>
      <c r="F106" s="223" t="s">
        <v>164</v>
      </c>
      <c r="G106" s="224" t="s">
        <v>165</v>
      </c>
      <c r="H106" s="225">
        <v>180</v>
      </c>
      <c r="I106" s="226"/>
      <c r="J106" s="227">
        <f>ROUND(I106*H106,2)</f>
        <v>0</v>
      </c>
      <c r="K106" s="223" t="s">
        <v>21</v>
      </c>
      <c r="L106" s="72"/>
      <c r="M106" s="228" t="s">
        <v>21</v>
      </c>
      <c r="N106" s="229" t="s">
        <v>44</v>
      </c>
      <c r="O106" s="47"/>
      <c r="P106" s="230">
        <f>O106*H106</f>
        <v>0</v>
      </c>
      <c r="Q106" s="230">
        <v>0</v>
      </c>
      <c r="R106" s="230">
        <f>Q106*H106</f>
        <v>0</v>
      </c>
      <c r="S106" s="230">
        <v>0</v>
      </c>
      <c r="T106" s="231">
        <f>S106*H106</f>
        <v>0</v>
      </c>
      <c r="AR106" s="24" t="s">
        <v>134</v>
      </c>
      <c r="AT106" s="24" t="s">
        <v>130</v>
      </c>
      <c r="AU106" s="24" t="s">
        <v>83</v>
      </c>
      <c r="AY106" s="24" t="s">
        <v>128</v>
      </c>
      <c r="BE106" s="232">
        <f>IF(N106="základní",J106,0)</f>
        <v>0</v>
      </c>
      <c r="BF106" s="232">
        <f>IF(N106="snížená",J106,0)</f>
        <v>0</v>
      </c>
      <c r="BG106" s="232">
        <f>IF(N106="zákl. přenesená",J106,0)</f>
        <v>0</v>
      </c>
      <c r="BH106" s="232">
        <f>IF(N106="sníž. přenesená",J106,0)</f>
        <v>0</v>
      </c>
      <c r="BI106" s="232">
        <f>IF(N106="nulová",J106,0)</f>
        <v>0</v>
      </c>
      <c r="BJ106" s="24" t="s">
        <v>81</v>
      </c>
      <c r="BK106" s="232">
        <f>ROUND(I106*H106,2)</f>
        <v>0</v>
      </c>
      <c r="BL106" s="24" t="s">
        <v>134</v>
      </c>
      <c r="BM106" s="24" t="s">
        <v>166</v>
      </c>
    </row>
    <row r="107" s="11" customFormat="1">
      <c r="B107" s="233"/>
      <c r="C107" s="234"/>
      <c r="D107" s="235" t="s">
        <v>135</v>
      </c>
      <c r="E107" s="236" t="s">
        <v>21</v>
      </c>
      <c r="F107" s="237" t="s">
        <v>167</v>
      </c>
      <c r="G107" s="234"/>
      <c r="H107" s="238">
        <v>180</v>
      </c>
      <c r="I107" s="239"/>
      <c r="J107" s="234"/>
      <c r="K107" s="234"/>
      <c r="L107" s="240"/>
      <c r="M107" s="241"/>
      <c r="N107" s="242"/>
      <c r="O107" s="242"/>
      <c r="P107" s="242"/>
      <c r="Q107" s="242"/>
      <c r="R107" s="242"/>
      <c r="S107" s="242"/>
      <c r="T107" s="243"/>
      <c r="AT107" s="244" t="s">
        <v>135</v>
      </c>
      <c r="AU107" s="244" t="s">
        <v>83</v>
      </c>
      <c r="AV107" s="11" t="s">
        <v>83</v>
      </c>
      <c r="AW107" s="11" t="s">
        <v>37</v>
      </c>
      <c r="AX107" s="11" t="s">
        <v>73</v>
      </c>
      <c r="AY107" s="244" t="s">
        <v>128</v>
      </c>
    </row>
    <row r="108" s="12" customFormat="1">
      <c r="B108" s="245"/>
      <c r="C108" s="246"/>
      <c r="D108" s="235" t="s">
        <v>135</v>
      </c>
      <c r="E108" s="247" t="s">
        <v>21</v>
      </c>
      <c r="F108" s="248" t="s">
        <v>137</v>
      </c>
      <c r="G108" s="246"/>
      <c r="H108" s="249">
        <v>180</v>
      </c>
      <c r="I108" s="250"/>
      <c r="J108" s="246"/>
      <c r="K108" s="246"/>
      <c r="L108" s="251"/>
      <c r="M108" s="252"/>
      <c r="N108" s="253"/>
      <c r="O108" s="253"/>
      <c r="P108" s="253"/>
      <c r="Q108" s="253"/>
      <c r="R108" s="253"/>
      <c r="S108" s="253"/>
      <c r="T108" s="254"/>
      <c r="AT108" s="255" t="s">
        <v>135</v>
      </c>
      <c r="AU108" s="255" t="s">
        <v>83</v>
      </c>
      <c r="AV108" s="12" t="s">
        <v>134</v>
      </c>
      <c r="AW108" s="12" t="s">
        <v>37</v>
      </c>
      <c r="AX108" s="12" t="s">
        <v>81</v>
      </c>
      <c r="AY108" s="255" t="s">
        <v>128</v>
      </c>
    </row>
    <row r="109" s="1" customFormat="1" ht="16.5" customHeight="1">
      <c r="B109" s="46"/>
      <c r="C109" s="221" t="s">
        <v>146</v>
      </c>
      <c r="D109" s="221" t="s">
        <v>130</v>
      </c>
      <c r="E109" s="222" t="s">
        <v>168</v>
      </c>
      <c r="F109" s="223" t="s">
        <v>169</v>
      </c>
      <c r="G109" s="224" t="s">
        <v>133</v>
      </c>
      <c r="H109" s="225">
        <v>1677.1199999999999</v>
      </c>
      <c r="I109" s="226"/>
      <c r="J109" s="227">
        <f>ROUND(I109*H109,2)</f>
        <v>0</v>
      </c>
      <c r="K109" s="223" t="s">
        <v>21</v>
      </c>
      <c r="L109" s="72"/>
      <c r="M109" s="228" t="s">
        <v>21</v>
      </c>
      <c r="N109" s="229" t="s">
        <v>44</v>
      </c>
      <c r="O109" s="47"/>
      <c r="P109" s="230">
        <f>O109*H109</f>
        <v>0</v>
      </c>
      <c r="Q109" s="230">
        <v>0</v>
      </c>
      <c r="R109" s="230">
        <f>Q109*H109</f>
        <v>0</v>
      </c>
      <c r="S109" s="230">
        <v>0</v>
      </c>
      <c r="T109" s="231">
        <f>S109*H109</f>
        <v>0</v>
      </c>
      <c r="AR109" s="24" t="s">
        <v>134</v>
      </c>
      <c r="AT109" s="24" t="s">
        <v>130</v>
      </c>
      <c r="AU109" s="24" t="s">
        <v>83</v>
      </c>
      <c r="AY109" s="24" t="s">
        <v>128</v>
      </c>
      <c r="BE109" s="232">
        <f>IF(N109="základní",J109,0)</f>
        <v>0</v>
      </c>
      <c r="BF109" s="232">
        <f>IF(N109="snížená",J109,0)</f>
        <v>0</v>
      </c>
      <c r="BG109" s="232">
        <f>IF(N109="zákl. přenesená",J109,0)</f>
        <v>0</v>
      </c>
      <c r="BH109" s="232">
        <f>IF(N109="sníž. přenesená",J109,0)</f>
        <v>0</v>
      </c>
      <c r="BI109" s="232">
        <f>IF(N109="nulová",J109,0)</f>
        <v>0</v>
      </c>
      <c r="BJ109" s="24" t="s">
        <v>81</v>
      </c>
      <c r="BK109" s="232">
        <f>ROUND(I109*H109,2)</f>
        <v>0</v>
      </c>
      <c r="BL109" s="24" t="s">
        <v>134</v>
      </c>
      <c r="BM109" s="24" t="s">
        <v>170</v>
      </c>
    </row>
    <row r="110" s="11" customFormat="1">
      <c r="B110" s="233"/>
      <c r="C110" s="234"/>
      <c r="D110" s="235" t="s">
        <v>135</v>
      </c>
      <c r="E110" s="236" t="s">
        <v>21</v>
      </c>
      <c r="F110" s="237" t="s">
        <v>171</v>
      </c>
      <c r="G110" s="234"/>
      <c r="H110" s="238">
        <v>418.92000000000002</v>
      </c>
      <c r="I110" s="239"/>
      <c r="J110" s="234"/>
      <c r="K110" s="234"/>
      <c r="L110" s="240"/>
      <c r="M110" s="241"/>
      <c r="N110" s="242"/>
      <c r="O110" s="242"/>
      <c r="P110" s="242"/>
      <c r="Q110" s="242"/>
      <c r="R110" s="242"/>
      <c r="S110" s="242"/>
      <c r="T110" s="243"/>
      <c r="AT110" s="244" t="s">
        <v>135</v>
      </c>
      <c r="AU110" s="244" t="s">
        <v>83</v>
      </c>
      <c r="AV110" s="11" t="s">
        <v>83</v>
      </c>
      <c r="AW110" s="11" t="s">
        <v>37</v>
      </c>
      <c r="AX110" s="11" t="s">
        <v>73</v>
      </c>
      <c r="AY110" s="244" t="s">
        <v>128</v>
      </c>
    </row>
    <row r="111" s="11" customFormat="1">
      <c r="B111" s="233"/>
      <c r="C111" s="234"/>
      <c r="D111" s="235" t="s">
        <v>135</v>
      </c>
      <c r="E111" s="236" t="s">
        <v>21</v>
      </c>
      <c r="F111" s="237" t="s">
        <v>172</v>
      </c>
      <c r="G111" s="234"/>
      <c r="H111" s="238">
        <v>127.65000000000001</v>
      </c>
      <c r="I111" s="239"/>
      <c r="J111" s="234"/>
      <c r="K111" s="234"/>
      <c r="L111" s="240"/>
      <c r="M111" s="241"/>
      <c r="N111" s="242"/>
      <c r="O111" s="242"/>
      <c r="P111" s="242"/>
      <c r="Q111" s="242"/>
      <c r="R111" s="242"/>
      <c r="S111" s="242"/>
      <c r="T111" s="243"/>
      <c r="AT111" s="244" t="s">
        <v>135</v>
      </c>
      <c r="AU111" s="244" t="s">
        <v>83</v>
      </c>
      <c r="AV111" s="11" t="s">
        <v>83</v>
      </c>
      <c r="AW111" s="11" t="s">
        <v>37</v>
      </c>
      <c r="AX111" s="11" t="s">
        <v>73</v>
      </c>
      <c r="AY111" s="244" t="s">
        <v>128</v>
      </c>
    </row>
    <row r="112" s="11" customFormat="1">
      <c r="B112" s="233"/>
      <c r="C112" s="234"/>
      <c r="D112" s="235" t="s">
        <v>135</v>
      </c>
      <c r="E112" s="236" t="s">
        <v>21</v>
      </c>
      <c r="F112" s="237" t="s">
        <v>173</v>
      </c>
      <c r="G112" s="234"/>
      <c r="H112" s="238">
        <v>251.965</v>
      </c>
      <c r="I112" s="239"/>
      <c r="J112" s="234"/>
      <c r="K112" s="234"/>
      <c r="L112" s="240"/>
      <c r="M112" s="241"/>
      <c r="N112" s="242"/>
      <c r="O112" s="242"/>
      <c r="P112" s="242"/>
      <c r="Q112" s="242"/>
      <c r="R112" s="242"/>
      <c r="S112" s="242"/>
      <c r="T112" s="243"/>
      <c r="AT112" s="244" t="s">
        <v>135</v>
      </c>
      <c r="AU112" s="244" t="s">
        <v>83</v>
      </c>
      <c r="AV112" s="11" t="s">
        <v>83</v>
      </c>
      <c r="AW112" s="11" t="s">
        <v>37</v>
      </c>
      <c r="AX112" s="11" t="s">
        <v>73</v>
      </c>
      <c r="AY112" s="244" t="s">
        <v>128</v>
      </c>
    </row>
    <row r="113" s="11" customFormat="1">
      <c r="B113" s="233"/>
      <c r="C113" s="234"/>
      <c r="D113" s="235" t="s">
        <v>135</v>
      </c>
      <c r="E113" s="236" t="s">
        <v>21</v>
      </c>
      <c r="F113" s="237" t="s">
        <v>174</v>
      </c>
      <c r="G113" s="234"/>
      <c r="H113" s="238">
        <v>103.845</v>
      </c>
      <c r="I113" s="239"/>
      <c r="J113" s="234"/>
      <c r="K113" s="234"/>
      <c r="L113" s="240"/>
      <c r="M113" s="241"/>
      <c r="N113" s="242"/>
      <c r="O113" s="242"/>
      <c r="P113" s="242"/>
      <c r="Q113" s="242"/>
      <c r="R113" s="242"/>
      <c r="S113" s="242"/>
      <c r="T113" s="243"/>
      <c r="AT113" s="244" t="s">
        <v>135</v>
      </c>
      <c r="AU113" s="244" t="s">
        <v>83</v>
      </c>
      <c r="AV113" s="11" t="s">
        <v>83</v>
      </c>
      <c r="AW113" s="11" t="s">
        <v>37</v>
      </c>
      <c r="AX113" s="11" t="s">
        <v>73</v>
      </c>
      <c r="AY113" s="244" t="s">
        <v>128</v>
      </c>
    </row>
    <row r="114" s="11" customFormat="1">
      <c r="B114" s="233"/>
      <c r="C114" s="234"/>
      <c r="D114" s="235" t="s">
        <v>135</v>
      </c>
      <c r="E114" s="236" t="s">
        <v>21</v>
      </c>
      <c r="F114" s="237" t="s">
        <v>175</v>
      </c>
      <c r="G114" s="234"/>
      <c r="H114" s="238">
        <v>86.825000000000003</v>
      </c>
      <c r="I114" s="239"/>
      <c r="J114" s="234"/>
      <c r="K114" s="234"/>
      <c r="L114" s="240"/>
      <c r="M114" s="241"/>
      <c r="N114" s="242"/>
      <c r="O114" s="242"/>
      <c r="P114" s="242"/>
      <c r="Q114" s="242"/>
      <c r="R114" s="242"/>
      <c r="S114" s="242"/>
      <c r="T114" s="243"/>
      <c r="AT114" s="244" t="s">
        <v>135</v>
      </c>
      <c r="AU114" s="244" t="s">
        <v>83</v>
      </c>
      <c r="AV114" s="11" t="s">
        <v>83</v>
      </c>
      <c r="AW114" s="11" t="s">
        <v>37</v>
      </c>
      <c r="AX114" s="11" t="s">
        <v>73</v>
      </c>
      <c r="AY114" s="244" t="s">
        <v>128</v>
      </c>
    </row>
    <row r="115" s="11" customFormat="1">
      <c r="B115" s="233"/>
      <c r="C115" s="234"/>
      <c r="D115" s="235" t="s">
        <v>135</v>
      </c>
      <c r="E115" s="236" t="s">
        <v>21</v>
      </c>
      <c r="F115" s="237" t="s">
        <v>176</v>
      </c>
      <c r="G115" s="234"/>
      <c r="H115" s="238">
        <v>158.80000000000001</v>
      </c>
      <c r="I115" s="239"/>
      <c r="J115" s="234"/>
      <c r="K115" s="234"/>
      <c r="L115" s="240"/>
      <c r="M115" s="241"/>
      <c r="N115" s="242"/>
      <c r="O115" s="242"/>
      <c r="P115" s="242"/>
      <c r="Q115" s="242"/>
      <c r="R115" s="242"/>
      <c r="S115" s="242"/>
      <c r="T115" s="243"/>
      <c r="AT115" s="244" t="s">
        <v>135</v>
      </c>
      <c r="AU115" s="244" t="s">
        <v>83</v>
      </c>
      <c r="AV115" s="11" t="s">
        <v>83</v>
      </c>
      <c r="AW115" s="11" t="s">
        <v>37</v>
      </c>
      <c r="AX115" s="11" t="s">
        <v>73</v>
      </c>
      <c r="AY115" s="244" t="s">
        <v>128</v>
      </c>
    </row>
    <row r="116" s="11" customFormat="1">
      <c r="B116" s="233"/>
      <c r="C116" s="234"/>
      <c r="D116" s="235" t="s">
        <v>135</v>
      </c>
      <c r="E116" s="236" t="s">
        <v>21</v>
      </c>
      <c r="F116" s="237" t="s">
        <v>177</v>
      </c>
      <c r="G116" s="234"/>
      <c r="H116" s="238">
        <v>529.11500000000001</v>
      </c>
      <c r="I116" s="239"/>
      <c r="J116" s="234"/>
      <c r="K116" s="234"/>
      <c r="L116" s="240"/>
      <c r="M116" s="241"/>
      <c r="N116" s="242"/>
      <c r="O116" s="242"/>
      <c r="P116" s="242"/>
      <c r="Q116" s="242"/>
      <c r="R116" s="242"/>
      <c r="S116" s="242"/>
      <c r="T116" s="243"/>
      <c r="AT116" s="244" t="s">
        <v>135</v>
      </c>
      <c r="AU116" s="244" t="s">
        <v>83</v>
      </c>
      <c r="AV116" s="11" t="s">
        <v>83</v>
      </c>
      <c r="AW116" s="11" t="s">
        <v>37</v>
      </c>
      <c r="AX116" s="11" t="s">
        <v>73</v>
      </c>
      <c r="AY116" s="244" t="s">
        <v>128</v>
      </c>
    </row>
    <row r="117" s="12" customFormat="1">
      <c r="B117" s="245"/>
      <c r="C117" s="246"/>
      <c r="D117" s="235" t="s">
        <v>135</v>
      </c>
      <c r="E117" s="247" t="s">
        <v>21</v>
      </c>
      <c r="F117" s="248" t="s">
        <v>137</v>
      </c>
      <c r="G117" s="246"/>
      <c r="H117" s="249">
        <v>1677.1199999999999</v>
      </c>
      <c r="I117" s="250"/>
      <c r="J117" s="246"/>
      <c r="K117" s="246"/>
      <c r="L117" s="251"/>
      <c r="M117" s="252"/>
      <c r="N117" s="253"/>
      <c r="O117" s="253"/>
      <c r="P117" s="253"/>
      <c r="Q117" s="253"/>
      <c r="R117" s="253"/>
      <c r="S117" s="253"/>
      <c r="T117" s="254"/>
      <c r="AT117" s="255" t="s">
        <v>135</v>
      </c>
      <c r="AU117" s="255" t="s">
        <v>83</v>
      </c>
      <c r="AV117" s="12" t="s">
        <v>134</v>
      </c>
      <c r="AW117" s="12" t="s">
        <v>37</v>
      </c>
      <c r="AX117" s="12" t="s">
        <v>81</v>
      </c>
      <c r="AY117" s="255" t="s">
        <v>128</v>
      </c>
    </row>
    <row r="118" s="10" customFormat="1" ht="29.88" customHeight="1">
      <c r="B118" s="205"/>
      <c r="C118" s="206"/>
      <c r="D118" s="207" t="s">
        <v>72</v>
      </c>
      <c r="E118" s="219" t="s">
        <v>152</v>
      </c>
      <c r="F118" s="219" t="s">
        <v>178</v>
      </c>
      <c r="G118" s="206"/>
      <c r="H118" s="206"/>
      <c r="I118" s="209"/>
      <c r="J118" s="220">
        <f>BK118</f>
        <v>0</v>
      </c>
      <c r="K118" s="206"/>
      <c r="L118" s="211"/>
      <c r="M118" s="212"/>
      <c r="N118" s="213"/>
      <c r="O118" s="213"/>
      <c r="P118" s="214">
        <f>SUM(P119:P173)</f>
        <v>0</v>
      </c>
      <c r="Q118" s="213"/>
      <c r="R118" s="214">
        <f>SUM(R119:R173)</f>
        <v>0</v>
      </c>
      <c r="S118" s="213"/>
      <c r="T118" s="215">
        <f>SUM(T119:T173)</f>
        <v>0</v>
      </c>
      <c r="AR118" s="216" t="s">
        <v>81</v>
      </c>
      <c r="AT118" s="217" t="s">
        <v>72</v>
      </c>
      <c r="AU118" s="217" t="s">
        <v>81</v>
      </c>
      <c r="AY118" s="216" t="s">
        <v>128</v>
      </c>
      <c r="BK118" s="218">
        <f>SUM(BK119:BK173)</f>
        <v>0</v>
      </c>
    </row>
    <row r="119" s="1" customFormat="1" ht="16.5" customHeight="1">
      <c r="B119" s="46"/>
      <c r="C119" s="221" t="s">
        <v>179</v>
      </c>
      <c r="D119" s="221" t="s">
        <v>130</v>
      </c>
      <c r="E119" s="222" t="s">
        <v>180</v>
      </c>
      <c r="F119" s="223" t="s">
        <v>181</v>
      </c>
      <c r="G119" s="224" t="s">
        <v>133</v>
      </c>
      <c r="H119" s="225">
        <v>251.965</v>
      </c>
      <c r="I119" s="226"/>
      <c r="J119" s="227">
        <f>ROUND(I119*H119,2)</f>
        <v>0</v>
      </c>
      <c r="K119" s="223" t="s">
        <v>21</v>
      </c>
      <c r="L119" s="72"/>
      <c r="M119" s="228" t="s">
        <v>21</v>
      </c>
      <c r="N119" s="229" t="s">
        <v>44</v>
      </c>
      <c r="O119" s="47"/>
      <c r="P119" s="230">
        <f>O119*H119</f>
        <v>0</v>
      </c>
      <c r="Q119" s="230">
        <v>0</v>
      </c>
      <c r="R119" s="230">
        <f>Q119*H119</f>
        <v>0</v>
      </c>
      <c r="S119" s="230">
        <v>0</v>
      </c>
      <c r="T119" s="231">
        <f>S119*H119</f>
        <v>0</v>
      </c>
      <c r="AR119" s="24" t="s">
        <v>134</v>
      </c>
      <c r="AT119" s="24" t="s">
        <v>130</v>
      </c>
      <c r="AU119" s="24" t="s">
        <v>83</v>
      </c>
      <c r="AY119" s="24" t="s">
        <v>128</v>
      </c>
      <c r="BE119" s="232">
        <f>IF(N119="základní",J119,0)</f>
        <v>0</v>
      </c>
      <c r="BF119" s="232">
        <f>IF(N119="snížená",J119,0)</f>
        <v>0</v>
      </c>
      <c r="BG119" s="232">
        <f>IF(N119="zákl. přenesená",J119,0)</f>
        <v>0</v>
      </c>
      <c r="BH119" s="232">
        <f>IF(N119="sníž. přenesená",J119,0)</f>
        <v>0</v>
      </c>
      <c r="BI119" s="232">
        <f>IF(N119="nulová",J119,0)</f>
        <v>0</v>
      </c>
      <c r="BJ119" s="24" t="s">
        <v>81</v>
      </c>
      <c r="BK119" s="232">
        <f>ROUND(I119*H119,2)</f>
        <v>0</v>
      </c>
      <c r="BL119" s="24" t="s">
        <v>134</v>
      </c>
      <c r="BM119" s="24" t="s">
        <v>182</v>
      </c>
    </row>
    <row r="120" s="11" customFormat="1">
      <c r="B120" s="233"/>
      <c r="C120" s="234"/>
      <c r="D120" s="235" t="s">
        <v>135</v>
      </c>
      <c r="E120" s="236" t="s">
        <v>21</v>
      </c>
      <c r="F120" s="237" t="s">
        <v>183</v>
      </c>
      <c r="G120" s="234"/>
      <c r="H120" s="238">
        <v>251.965</v>
      </c>
      <c r="I120" s="239"/>
      <c r="J120" s="234"/>
      <c r="K120" s="234"/>
      <c r="L120" s="240"/>
      <c r="M120" s="241"/>
      <c r="N120" s="242"/>
      <c r="O120" s="242"/>
      <c r="P120" s="242"/>
      <c r="Q120" s="242"/>
      <c r="R120" s="242"/>
      <c r="S120" s="242"/>
      <c r="T120" s="243"/>
      <c r="AT120" s="244" t="s">
        <v>135</v>
      </c>
      <c r="AU120" s="244" t="s">
        <v>83</v>
      </c>
      <c r="AV120" s="11" t="s">
        <v>83</v>
      </c>
      <c r="AW120" s="11" t="s">
        <v>37</v>
      </c>
      <c r="AX120" s="11" t="s">
        <v>73</v>
      </c>
      <c r="AY120" s="244" t="s">
        <v>128</v>
      </c>
    </row>
    <row r="121" s="12" customFormat="1">
      <c r="B121" s="245"/>
      <c r="C121" s="246"/>
      <c r="D121" s="235" t="s">
        <v>135</v>
      </c>
      <c r="E121" s="247" t="s">
        <v>21</v>
      </c>
      <c r="F121" s="248" t="s">
        <v>137</v>
      </c>
      <c r="G121" s="246"/>
      <c r="H121" s="249">
        <v>251.965</v>
      </c>
      <c r="I121" s="250"/>
      <c r="J121" s="246"/>
      <c r="K121" s="246"/>
      <c r="L121" s="251"/>
      <c r="M121" s="252"/>
      <c r="N121" s="253"/>
      <c r="O121" s="253"/>
      <c r="P121" s="253"/>
      <c r="Q121" s="253"/>
      <c r="R121" s="253"/>
      <c r="S121" s="253"/>
      <c r="T121" s="254"/>
      <c r="AT121" s="255" t="s">
        <v>135</v>
      </c>
      <c r="AU121" s="255" t="s">
        <v>83</v>
      </c>
      <c r="AV121" s="12" t="s">
        <v>134</v>
      </c>
      <c r="AW121" s="12" t="s">
        <v>37</v>
      </c>
      <c r="AX121" s="12" t="s">
        <v>81</v>
      </c>
      <c r="AY121" s="255" t="s">
        <v>128</v>
      </c>
    </row>
    <row r="122" s="1" customFormat="1" ht="16.5" customHeight="1">
      <c r="B122" s="46"/>
      <c r="C122" s="221" t="s">
        <v>155</v>
      </c>
      <c r="D122" s="221" t="s">
        <v>130</v>
      </c>
      <c r="E122" s="222" t="s">
        <v>184</v>
      </c>
      <c r="F122" s="223" t="s">
        <v>185</v>
      </c>
      <c r="G122" s="224" t="s">
        <v>133</v>
      </c>
      <c r="H122" s="225">
        <v>231.49500000000001</v>
      </c>
      <c r="I122" s="226"/>
      <c r="J122" s="227">
        <f>ROUND(I122*H122,2)</f>
        <v>0</v>
      </c>
      <c r="K122" s="223" t="s">
        <v>21</v>
      </c>
      <c r="L122" s="72"/>
      <c r="M122" s="228" t="s">
        <v>21</v>
      </c>
      <c r="N122" s="229" t="s">
        <v>44</v>
      </c>
      <c r="O122" s="47"/>
      <c r="P122" s="230">
        <f>O122*H122</f>
        <v>0</v>
      </c>
      <c r="Q122" s="230">
        <v>0</v>
      </c>
      <c r="R122" s="230">
        <f>Q122*H122</f>
        <v>0</v>
      </c>
      <c r="S122" s="230">
        <v>0</v>
      </c>
      <c r="T122" s="231">
        <f>S122*H122</f>
        <v>0</v>
      </c>
      <c r="AR122" s="24" t="s">
        <v>134</v>
      </c>
      <c r="AT122" s="24" t="s">
        <v>130</v>
      </c>
      <c r="AU122" s="24" t="s">
        <v>83</v>
      </c>
      <c r="AY122" s="24" t="s">
        <v>128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24" t="s">
        <v>81</v>
      </c>
      <c r="BK122" s="232">
        <f>ROUND(I122*H122,2)</f>
        <v>0</v>
      </c>
      <c r="BL122" s="24" t="s">
        <v>134</v>
      </c>
      <c r="BM122" s="24" t="s">
        <v>186</v>
      </c>
    </row>
    <row r="123" s="11" customFormat="1">
      <c r="B123" s="233"/>
      <c r="C123" s="234"/>
      <c r="D123" s="235" t="s">
        <v>135</v>
      </c>
      <c r="E123" s="236" t="s">
        <v>21</v>
      </c>
      <c r="F123" s="237" t="s">
        <v>187</v>
      </c>
      <c r="G123" s="234"/>
      <c r="H123" s="238">
        <v>127.65000000000001</v>
      </c>
      <c r="I123" s="239"/>
      <c r="J123" s="234"/>
      <c r="K123" s="234"/>
      <c r="L123" s="240"/>
      <c r="M123" s="241"/>
      <c r="N123" s="242"/>
      <c r="O123" s="242"/>
      <c r="P123" s="242"/>
      <c r="Q123" s="242"/>
      <c r="R123" s="242"/>
      <c r="S123" s="242"/>
      <c r="T123" s="243"/>
      <c r="AT123" s="244" t="s">
        <v>135</v>
      </c>
      <c r="AU123" s="244" t="s">
        <v>83</v>
      </c>
      <c r="AV123" s="11" t="s">
        <v>83</v>
      </c>
      <c r="AW123" s="11" t="s">
        <v>37</v>
      </c>
      <c r="AX123" s="11" t="s">
        <v>73</v>
      </c>
      <c r="AY123" s="244" t="s">
        <v>128</v>
      </c>
    </row>
    <row r="124" s="11" customFormat="1">
      <c r="B124" s="233"/>
      <c r="C124" s="234"/>
      <c r="D124" s="235" t="s">
        <v>135</v>
      </c>
      <c r="E124" s="236" t="s">
        <v>21</v>
      </c>
      <c r="F124" s="237" t="s">
        <v>188</v>
      </c>
      <c r="G124" s="234"/>
      <c r="H124" s="238">
        <v>103.845</v>
      </c>
      <c r="I124" s="239"/>
      <c r="J124" s="234"/>
      <c r="K124" s="234"/>
      <c r="L124" s="240"/>
      <c r="M124" s="241"/>
      <c r="N124" s="242"/>
      <c r="O124" s="242"/>
      <c r="P124" s="242"/>
      <c r="Q124" s="242"/>
      <c r="R124" s="242"/>
      <c r="S124" s="242"/>
      <c r="T124" s="243"/>
      <c r="AT124" s="244" t="s">
        <v>135</v>
      </c>
      <c r="AU124" s="244" t="s">
        <v>83</v>
      </c>
      <c r="AV124" s="11" t="s">
        <v>83</v>
      </c>
      <c r="AW124" s="11" t="s">
        <v>37</v>
      </c>
      <c r="AX124" s="11" t="s">
        <v>73</v>
      </c>
      <c r="AY124" s="244" t="s">
        <v>128</v>
      </c>
    </row>
    <row r="125" s="12" customFormat="1">
      <c r="B125" s="245"/>
      <c r="C125" s="246"/>
      <c r="D125" s="235" t="s">
        <v>135</v>
      </c>
      <c r="E125" s="247" t="s">
        <v>21</v>
      </c>
      <c r="F125" s="248" t="s">
        <v>137</v>
      </c>
      <c r="G125" s="246"/>
      <c r="H125" s="249">
        <v>231.49500000000001</v>
      </c>
      <c r="I125" s="250"/>
      <c r="J125" s="246"/>
      <c r="K125" s="246"/>
      <c r="L125" s="251"/>
      <c r="M125" s="252"/>
      <c r="N125" s="253"/>
      <c r="O125" s="253"/>
      <c r="P125" s="253"/>
      <c r="Q125" s="253"/>
      <c r="R125" s="253"/>
      <c r="S125" s="253"/>
      <c r="T125" s="254"/>
      <c r="AT125" s="255" t="s">
        <v>135</v>
      </c>
      <c r="AU125" s="255" t="s">
        <v>83</v>
      </c>
      <c r="AV125" s="12" t="s">
        <v>134</v>
      </c>
      <c r="AW125" s="12" t="s">
        <v>37</v>
      </c>
      <c r="AX125" s="12" t="s">
        <v>81</v>
      </c>
      <c r="AY125" s="255" t="s">
        <v>128</v>
      </c>
    </row>
    <row r="126" s="1" customFormat="1" ht="16.5" customHeight="1">
      <c r="B126" s="46"/>
      <c r="C126" s="221" t="s">
        <v>189</v>
      </c>
      <c r="D126" s="221" t="s">
        <v>130</v>
      </c>
      <c r="E126" s="222" t="s">
        <v>190</v>
      </c>
      <c r="F126" s="223" t="s">
        <v>191</v>
      </c>
      <c r="G126" s="224" t="s">
        <v>133</v>
      </c>
      <c r="H126" s="225">
        <v>1108.0050000000001</v>
      </c>
      <c r="I126" s="226"/>
      <c r="J126" s="227">
        <f>ROUND(I126*H126,2)</f>
        <v>0</v>
      </c>
      <c r="K126" s="223" t="s">
        <v>21</v>
      </c>
      <c r="L126" s="72"/>
      <c r="M126" s="228" t="s">
        <v>21</v>
      </c>
      <c r="N126" s="229" t="s">
        <v>44</v>
      </c>
      <c r="O126" s="47"/>
      <c r="P126" s="230">
        <f>O126*H126</f>
        <v>0</v>
      </c>
      <c r="Q126" s="230">
        <v>0</v>
      </c>
      <c r="R126" s="230">
        <f>Q126*H126</f>
        <v>0</v>
      </c>
      <c r="S126" s="230">
        <v>0</v>
      </c>
      <c r="T126" s="231">
        <f>S126*H126</f>
        <v>0</v>
      </c>
      <c r="AR126" s="24" t="s">
        <v>134</v>
      </c>
      <c r="AT126" s="24" t="s">
        <v>130</v>
      </c>
      <c r="AU126" s="24" t="s">
        <v>83</v>
      </c>
      <c r="AY126" s="24" t="s">
        <v>128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24" t="s">
        <v>81</v>
      </c>
      <c r="BK126" s="232">
        <f>ROUND(I126*H126,2)</f>
        <v>0</v>
      </c>
      <c r="BL126" s="24" t="s">
        <v>134</v>
      </c>
      <c r="BM126" s="24" t="s">
        <v>192</v>
      </c>
    </row>
    <row r="127" s="13" customFormat="1">
      <c r="B127" s="256"/>
      <c r="C127" s="257"/>
      <c r="D127" s="235" t="s">
        <v>135</v>
      </c>
      <c r="E127" s="258" t="s">
        <v>21</v>
      </c>
      <c r="F127" s="259" t="s">
        <v>193</v>
      </c>
      <c r="G127" s="257"/>
      <c r="H127" s="258" t="s">
        <v>21</v>
      </c>
      <c r="I127" s="260"/>
      <c r="J127" s="257"/>
      <c r="K127" s="257"/>
      <c r="L127" s="261"/>
      <c r="M127" s="262"/>
      <c r="N127" s="263"/>
      <c r="O127" s="263"/>
      <c r="P127" s="263"/>
      <c r="Q127" s="263"/>
      <c r="R127" s="263"/>
      <c r="S127" s="263"/>
      <c r="T127" s="264"/>
      <c r="AT127" s="265" t="s">
        <v>135</v>
      </c>
      <c r="AU127" s="265" t="s">
        <v>83</v>
      </c>
      <c r="AV127" s="13" t="s">
        <v>81</v>
      </c>
      <c r="AW127" s="13" t="s">
        <v>37</v>
      </c>
      <c r="AX127" s="13" t="s">
        <v>73</v>
      </c>
      <c r="AY127" s="265" t="s">
        <v>128</v>
      </c>
    </row>
    <row r="128" s="11" customFormat="1">
      <c r="B128" s="233"/>
      <c r="C128" s="234"/>
      <c r="D128" s="235" t="s">
        <v>135</v>
      </c>
      <c r="E128" s="236" t="s">
        <v>21</v>
      </c>
      <c r="F128" s="237" t="s">
        <v>194</v>
      </c>
      <c r="G128" s="234"/>
      <c r="H128" s="238">
        <v>401.46499999999998</v>
      </c>
      <c r="I128" s="239"/>
      <c r="J128" s="234"/>
      <c r="K128" s="234"/>
      <c r="L128" s="240"/>
      <c r="M128" s="241"/>
      <c r="N128" s="242"/>
      <c r="O128" s="242"/>
      <c r="P128" s="242"/>
      <c r="Q128" s="242"/>
      <c r="R128" s="242"/>
      <c r="S128" s="242"/>
      <c r="T128" s="243"/>
      <c r="AT128" s="244" t="s">
        <v>135</v>
      </c>
      <c r="AU128" s="244" t="s">
        <v>83</v>
      </c>
      <c r="AV128" s="11" t="s">
        <v>83</v>
      </c>
      <c r="AW128" s="11" t="s">
        <v>37</v>
      </c>
      <c r="AX128" s="11" t="s">
        <v>73</v>
      </c>
      <c r="AY128" s="244" t="s">
        <v>128</v>
      </c>
    </row>
    <row r="129" s="14" customFormat="1">
      <c r="B129" s="266"/>
      <c r="C129" s="267"/>
      <c r="D129" s="235" t="s">
        <v>135</v>
      </c>
      <c r="E129" s="268" t="s">
        <v>21</v>
      </c>
      <c r="F129" s="269" t="s">
        <v>195</v>
      </c>
      <c r="G129" s="267"/>
      <c r="H129" s="270">
        <v>401.46499999999998</v>
      </c>
      <c r="I129" s="271"/>
      <c r="J129" s="267"/>
      <c r="K129" s="267"/>
      <c r="L129" s="272"/>
      <c r="M129" s="273"/>
      <c r="N129" s="274"/>
      <c r="O129" s="274"/>
      <c r="P129" s="274"/>
      <c r="Q129" s="274"/>
      <c r="R129" s="274"/>
      <c r="S129" s="274"/>
      <c r="T129" s="275"/>
      <c r="AT129" s="276" t="s">
        <v>135</v>
      </c>
      <c r="AU129" s="276" t="s">
        <v>83</v>
      </c>
      <c r="AV129" s="14" t="s">
        <v>140</v>
      </c>
      <c r="AW129" s="14" t="s">
        <v>37</v>
      </c>
      <c r="AX129" s="14" t="s">
        <v>73</v>
      </c>
      <c r="AY129" s="276" t="s">
        <v>128</v>
      </c>
    </row>
    <row r="130" s="13" customFormat="1">
      <c r="B130" s="256"/>
      <c r="C130" s="257"/>
      <c r="D130" s="235" t="s">
        <v>135</v>
      </c>
      <c r="E130" s="258" t="s">
        <v>21</v>
      </c>
      <c r="F130" s="259" t="s">
        <v>196</v>
      </c>
      <c r="G130" s="257"/>
      <c r="H130" s="258" t="s">
        <v>21</v>
      </c>
      <c r="I130" s="260"/>
      <c r="J130" s="257"/>
      <c r="K130" s="257"/>
      <c r="L130" s="261"/>
      <c r="M130" s="262"/>
      <c r="N130" s="263"/>
      <c r="O130" s="263"/>
      <c r="P130" s="263"/>
      <c r="Q130" s="263"/>
      <c r="R130" s="263"/>
      <c r="S130" s="263"/>
      <c r="T130" s="264"/>
      <c r="AT130" s="265" t="s">
        <v>135</v>
      </c>
      <c r="AU130" s="265" t="s">
        <v>83</v>
      </c>
      <c r="AV130" s="13" t="s">
        <v>81</v>
      </c>
      <c r="AW130" s="13" t="s">
        <v>37</v>
      </c>
      <c r="AX130" s="13" t="s">
        <v>73</v>
      </c>
      <c r="AY130" s="265" t="s">
        <v>128</v>
      </c>
    </row>
    <row r="131" s="11" customFormat="1">
      <c r="B131" s="233"/>
      <c r="C131" s="234"/>
      <c r="D131" s="235" t="s">
        <v>135</v>
      </c>
      <c r="E131" s="236" t="s">
        <v>21</v>
      </c>
      <c r="F131" s="237" t="s">
        <v>197</v>
      </c>
      <c r="G131" s="234"/>
      <c r="H131" s="238">
        <v>86.825000000000003</v>
      </c>
      <c r="I131" s="239"/>
      <c r="J131" s="234"/>
      <c r="K131" s="234"/>
      <c r="L131" s="240"/>
      <c r="M131" s="241"/>
      <c r="N131" s="242"/>
      <c r="O131" s="242"/>
      <c r="P131" s="242"/>
      <c r="Q131" s="242"/>
      <c r="R131" s="242"/>
      <c r="S131" s="242"/>
      <c r="T131" s="243"/>
      <c r="AT131" s="244" t="s">
        <v>135</v>
      </c>
      <c r="AU131" s="244" t="s">
        <v>83</v>
      </c>
      <c r="AV131" s="11" t="s">
        <v>83</v>
      </c>
      <c r="AW131" s="11" t="s">
        <v>37</v>
      </c>
      <c r="AX131" s="11" t="s">
        <v>73</v>
      </c>
      <c r="AY131" s="244" t="s">
        <v>128</v>
      </c>
    </row>
    <row r="132" s="11" customFormat="1">
      <c r="B132" s="233"/>
      <c r="C132" s="234"/>
      <c r="D132" s="235" t="s">
        <v>135</v>
      </c>
      <c r="E132" s="236" t="s">
        <v>21</v>
      </c>
      <c r="F132" s="237" t="s">
        <v>198</v>
      </c>
      <c r="G132" s="234"/>
      <c r="H132" s="238">
        <v>90.599999999999994</v>
      </c>
      <c r="I132" s="239"/>
      <c r="J132" s="234"/>
      <c r="K132" s="234"/>
      <c r="L132" s="240"/>
      <c r="M132" s="241"/>
      <c r="N132" s="242"/>
      <c r="O132" s="242"/>
      <c r="P132" s="242"/>
      <c r="Q132" s="242"/>
      <c r="R132" s="242"/>
      <c r="S132" s="242"/>
      <c r="T132" s="243"/>
      <c r="AT132" s="244" t="s">
        <v>135</v>
      </c>
      <c r="AU132" s="244" t="s">
        <v>83</v>
      </c>
      <c r="AV132" s="11" t="s">
        <v>83</v>
      </c>
      <c r="AW132" s="11" t="s">
        <v>37</v>
      </c>
      <c r="AX132" s="11" t="s">
        <v>73</v>
      </c>
      <c r="AY132" s="244" t="s">
        <v>128</v>
      </c>
    </row>
    <row r="133" s="14" customFormat="1">
      <c r="B133" s="266"/>
      <c r="C133" s="267"/>
      <c r="D133" s="235" t="s">
        <v>135</v>
      </c>
      <c r="E133" s="268" t="s">
        <v>21</v>
      </c>
      <c r="F133" s="269" t="s">
        <v>195</v>
      </c>
      <c r="G133" s="267"/>
      <c r="H133" s="270">
        <v>177.42500000000001</v>
      </c>
      <c r="I133" s="271"/>
      <c r="J133" s="267"/>
      <c r="K133" s="267"/>
      <c r="L133" s="272"/>
      <c r="M133" s="273"/>
      <c r="N133" s="274"/>
      <c r="O133" s="274"/>
      <c r="P133" s="274"/>
      <c r="Q133" s="274"/>
      <c r="R133" s="274"/>
      <c r="S133" s="274"/>
      <c r="T133" s="275"/>
      <c r="AT133" s="276" t="s">
        <v>135</v>
      </c>
      <c r="AU133" s="276" t="s">
        <v>83</v>
      </c>
      <c r="AV133" s="14" t="s">
        <v>140</v>
      </c>
      <c r="AW133" s="14" t="s">
        <v>37</v>
      </c>
      <c r="AX133" s="14" t="s">
        <v>73</v>
      </c>
      <c r="AY133" s="276" t="s">
        <v>128</v>
      </c>
    </row>
    <row r="134" s="11" customFormat="1">
      <c r="B134" s="233"/>
      <c r="C134" s="234"/>
      <c r="D134" s="235" t="s">
        <v>135</v>
      </c>
      <c r="E134" s="236" t="s">
        <v>21</v>
      </c>
      <c r="F134" s="237" t="s">
        <v>199</v>
      </c>
      <c r="G134" s="234"/>
      <c r="H134" s="238">
        <v>529.11500000000001</v>
      </c>
      <c r="I134" s="239"/>
      <c r="J134" s="234"/>
      <c r="K134" s="234"/>
      <c r="L134" s="240"/>
      <c r="M134" s="241"/>
      <c r="N134" s="242"/>
      <c r="O134" s="242"/>
      <c r="P134" s="242"/>
      <c r="Q134" s="242"/>
      <c r="R134" s="242"/>
      <c r="S134" s="242"/>
      <c r="T134" s="243"/>
      <c r="AT134" s="244" t="s">
        <v>135</v>
      </c>
      <c r="AU134" s="244" t="s">
        <v>83</v>
      </c>
      <c r="AV134" s="11" t="s">
        <v>83</v>
      </c>
      <c r="AW134" s="11" t="s">
        <v>37</v>
      </c>
      <c r="AX134" s="11" t="s">
        <v>73</v>
      </c>
      <c r="AY134" s="244" t="s">
        <v>128</v>
      </c>
    </row>
    <row r="135" s="14" customFormat="1">
      <c r="B135" s="266"/>
      <c r="C135" s="267"/>
      <c r="D135" s="235" t="s">
        <v>135</v>
      </c>
      <c r="E135" s="268" t="s">
        <v>21</v>
      </c>
      <c r="F135" s="269" t="s">
        <v>195</v>
      </c>
      <c r="G135" s="267"/>
      <c r="H135" s="270">
        <v>529.11500000000001</v>
      </c>
      <c r="I135" s="271"/>
      <c r="J135" s="267"/>
      <c r="K135" s="267"/>
      <c r="L135" s="272"/>
      <c r="M135" s="273"/>
      <c r="N135" s="274"/>
      <c r="O135" s="274"/>
      <c r="P135" s="274"/>
      <c r="Q135" s="274"/>
      <c r="R135" s="274"/>
      <c r="S135" s="274"/>
      <c r="T135" s="275"/>
      <c r="AT135" s="276" t="s">
        <v>135</v>
      </c>
      <c r="AU135" s="276" t="s">
        <v>83</v>
      </c>
      <c r="AV135" s="14" t="s">
        <v>140</v>
      </c>
      <c r="AW135" s="14" t="s">
        <v>37</v>
      </c>
      <c r="AX135" s="14" t="s">
        <v>73</v>
      </c>
      <c r="AY135" s="276" t="s">
        <v>128</v>
      </c>
    </row>
    <row r="136" s="12" customFormat="1">
      <c r="B136" s="245"/>
      <c r="C136" s="246"/>
      <c r="D136" s="235" t="s">
        <v>135</v>
      </c>
      <c r="E136" s="247" t="s">
        <v>21</v>
      </c>
      <c r="F136" s="248" t="s">
        <v>137</v>
      </c>
      <c r="G136" s="246"/>
      <c r="H136" s="249">
        <v>1108.0050000000001</v>
      </c>
      <c r="I136" s="250"/>
      <c r="J136" s="246"/>
      <c r="K136" s="246"/>
      <c r="L136" s="251"/>
      <c r="M136" s="252"/>
      <c r="N136" s="253"/>
      <c r="O136" s="253"/>
      <c r="P136" s="253"/>
      <c r="Q136" s="253"/>
      <c r="R136" s="253"/>
      <c r="S136" s="253"/>
      <c r="T136" s="254"/>
      <c r="AT136" s="255" t="s">
        <v>135</v>
      </c>
      <c r="AU136" s="255" t="s">
        <v>83</v>
      </c>
      <c r="AV136" s="12" t="s">
        <v>134</v>
      </c>
      <c r="AW136" s="12" t="s">
        <v>37</v>
      </c>
      <c r="AX136" s="12" t="s">
        <v>81</v>
      </c>
      <c r="AY136" s="255" t="s">
        <v>128</v>
      </c>
    </row>
    <row r="137" s="1" customFormat="1" ht="16.5" customHeight="1">
      <c r="B137" s="46"/>
      <c r="C137" s="221" t="s">
        <v>161</v>
      </c>
      <c r="D137" s="221" t="s">
        <v>130</v>
      </c>
      <c r="E137" s="222" t="s">
        <v>200</v>
      </c>
      <c r="F137" s="223" t="s">
        <v>201</v>
      </c>
      <c r="G137" s="224" t="s">
        <v>133</v>
      </c>
      <c r="H137" s="225">
        <v>529.11500000000001</v>
      </c>
      <c r="I137" s="226"/>
      <c r="J137" s="227">
        <f>ROUND(I137*H137,2)</f>
        <v>0</v>
      </c>
      <c r="K137" s="223" t="s">
        <v>21</v>
      </c>
      <c r="L137" s="72"/>
      <c r="M137" s="228" t="s">
        <v>21</v>
      </c>
      <c r="N137" s="229" t="s">
        <v>44</v>
      </c>
      <c r="O137" s="47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AR137" s="24" t="s">
        <v>134</v>
      </c>
      <c r="AT137" s="24" t="s">
        <v>130</v>
      </c>
      <c r="AU137" s="24" t="s">
        <v>83</v>
      </c>
      <c r="AY137" s="24" t="s">
        <v>128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24" t="s">
        <v>81</v>
      </c>
      <c r="BK137" s="232">
        <f>ROUND(I137*H137,2)</f>
        <v>0</v>
      </c>
      <c r="BL137" s="24" t="s">
        <v>134</v>
      </c>
      <c r="BM137" s="24" t="s">
        <v>202</v>
      </c>
    </row>
    <row r="138" s="1" customFormat="1" ht="25.5" customHeight="1">
      <c r="B138" s="46"/>
      <c r="C138" s="221" t="s">
        <v>203</v>
      </c>
      <c r="D138" s="221" t="s">
        <v>130</v>
      </c>
      <c r="E138" s="222" t="s">
        <v>204</v>
      </c>
      <c r="F138" s="223" t="s">
        <v>205</v>
      </c>
      <c r="G138" s="224" t="s">
        <v>133</v>
      </c>
      <c r="H138" s="225">
        <v>445.82999999999998</v>
      </c>
      <c r="I138" s="226"/>
      <c r="J138" s="227">
        <f>ROUND(I138*H138,2)</f>
        <v>0</v>
      </c>
      <c r="K138" s="223" t="s">
        <v>21</v>
      </c>
      <c r="L138" s="72"/>
      <c r="M138" s="228" t="s">
        <v>21</v>
      </c>
      <c r="N138" s="229" t="s">
        <v>44</v>
      </c>
      <c r="O138" s="47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AR138" s="24" t="s">
        <v>134</v>
      </c>
      <c r="AT138" s="24" t="s">
        <v>130</v>
      </c>
      <c r="AU138" s="24" t="s">
        <v>83</v>
      </c>
      <c r="AY138" s="24" t="s">
        <v>128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24" t="s">
        <v>81</v>
      </c>
      <c r="BK138" s="232">
        <f>ROUND(I138*H138,2)</f>
        <v>0</v>
      </c>
      <c r="BL138" s="24" t="s">
        <v>134</v>
      </c>
      <c r="BM138" s="24" t="s">
        <v>206</v>
      </c>
    </row>
    <row r="139" s="11" customFormat="1">
      <c r="B139" s="233"/>
      <c r="C139" s="234"/>
      <c r="D139" s="235" t="s">
        <v>135</v>
      </c>
      <c r="E139" s="236" t="s">
        <v>21</v>
      </c>
      <c r="F139" s="237" t="s">
        <v>207</v>
      </c>
      <c r="G139" s="234"/>
      <c r="H139" s="238">
        <v>366.55500000000001</v>
      </c>
      <c r="I139" s="239"/>
      <c r="J139" s="234"/>
      <c r="K139" s="234"/>
      <c r="L139" s="240"/>
      <c r="M139" s="241"/>
      <c r="N139" s="242"/>
      <c r="O139" s="242"/>
      <c r="P139" s="242"/>
      <c r="Q139" s="242"/>
      <c r="R139" s="242"/>
      <c r="S139" s="242"/>
      <c r="T139" s="243"/>
      <c r="AT139" s="244" t="s">
        <v>135</v>
      </c>
      <c r="AU139" s="244" t="s">
        <v>83</v>
      </c>
      <c r="AV139" s="11" t="s">
        <v>83</v>
      </c>
      <c r="AW139" s="11" t="s">
        <v>37</v>
      </c>
      <c r="AX139" s="11" t="s">
        <v>73</v>
      </c>
      <c r="AY139" s="244" t="s">
        <v>128</v>
      </c>
    </row>
    <row r="140" s="11" customFormat="1">
      <c r="B140" s="233"/>
      <c r="C140" s="234"/>
      <c r="D140" s="235" t="s">
        <v>135</v>
      </c>
      <c r="E140" s="236" t="s">
        <v>21</v>
      </c>
      <c r="F140" s="237" t="s">
        <v>208</v>
      </c>
      <c r="G140" s="234"/>
      <c r="H140" s="238">
        <v>79.275000000000006</v>
      </c>
      <c r="I140" s="239"/>
      <c r="J140" s="234"/>
      <c r="K140" s="234"/>
      <c r="L140" s="240"/>
      <c r="M140" s="241"/>
      <c r="N140" s="242"/>
      <c r="O140" s="242"/>
      <c r="P140" s="242"/>
      <c r="Q140" s="242"/>
      <c r="R140" s="242"/>
      <c r="S140" s="242"/>
      <c r="T140" s="243"/>
      <c r="AT140" s="244" t="s">
        <v>135</v>
      </c>
      <c r="AU140" s="244" t="s">
        <v>83</v>
      </c>
      <c r="AV140" s="11" t="s">
        <v>83</v>
      </c>
      <c r="AW140" s="11" t="s">
        <v>37</v>
      </c>
      <c r="AX140" s="11" t="s">
        <v>73</v>
      </c>
      <c r="AY140" s="244" t="s">
        <v>128</v>
      </c>
    </row>
    <row r="141" s="12" customFormat="1">
      <c r="B141" s="245"/>
      <c r="C141" s="246"/>
      <c r="D141" s="235" t="s">
        <v>135</v>
      </c>
      <c r="E141" s="247" t="s">
        <v>21</v>
      </c>
      <c r="F141" s="248" t="s">
        <v>137</v>
      </c>
      <c r="G141" s="246"/>
      <c r="H141" s="249">
        <v>445.82999999999998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AT141" s="255" t="s">
        <v>135</v>
      </c>
      <c r="AU141" s="255" t="s">
        <v>83</v>
      </c>
      <c r="AV141" s="12" t="s">
        <v>134</v>
      </c>
      <c r="AW141" s="12" t="s">
        <v>37</v>
      </c>
      <c r="AX141" s="12" t="s">
        <v>81</v>
      </c>
      <c r="AY141" s="255" t="s">
        <v>128</v>
      </c>
    </row>
    <row r="142" s="1" customFormat="1" ht="16.5" customHeight="1">
      <c r="B142" s="46"/>
      <c r="C142" s="221" t="s">
        <v>166</v>
      </c>
      <c r="D142" s="221" t="s">
        <v>130</v>
      </c>
      <c r="E142" s="222" t="s">
        <v>209</v>
      </c>
      <c r="F142" s="223" t="s">
        <v>210</v>
      </c>
      <c r="G142" s="224" t="s">
        <v>133</v>
      </c>
      <c r="H142" s="225">
        <v>424.60000000000002</v>
      </c>
      <c r="I142" s="226"/>
      <c r="J142" s="227">
        <f>ROUND(I142*H142,2)</f>
        <v>0</v>
      </c>
      <c r="K142" s="223" t="s">
        <v>21</v>
      </c>
      <c r="L142" s="72"/>
      <c r="M142" s="228" t="s">
        <v>21</v>
      </c>
      <c r="N142" s="229" t="s">
        <v>44</v>
      </c>
      <c r="O142" s="47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AR142" s="24" t="s">
        <v>134</v>
      </c>
      <c r="AT142" s="24" t="s">
        <v>130</v>
      </c>
      <c r="AU142" s="24" t="s">
        <v>83</v>
      </c>
      <c r="AY142" s="24" t="s">
        <v>128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24" t="s">
        <v>81</v>
      </c>
      <c r="BK142" s="232">
        <f>ROUND(I142*H142,2)</f>
        <v>0</v>
      </c>
      <c r="BL142" s="24" t="s">
        <v>134</v>
      </c>
      <c r="BM142" s="24" t="s">
        <v>211</v>
      </c>
    </row>
    <row r="143" s="11" customFormat="1">
      <c r="B143" s="233"/>
      <c r="C143" s="234"/>
      <c r="D143" s="235" t="s">
        <v>135</v>
      </c>
      <c r="E143" s="236" t="s">
        <v>21</v>
      </c>
      <c r="F143" s="237" t="s">
        <v>212</v>
      </c>
      <c r="G143" s="234"/>
      <c r="H143" s="238">
        <v>424.60000000000002</v>
      </c>
      <c r="I143" s="239"/>
      <c r="J143" s="234"/>
      <c r="K143" s="234"/>
      <c r="L143" s="240"/>
      <c r="M143" s="241"/>
      <c r="N143" s="242"/>
      <c r="O143" s="242"/>
      <c r="P143" s="242"/>
      <c r="Q143" s="242"/>
      <c r="R143" s="242"/>
      <c r="S143" s="242"/>
      <c r="T143" s="243"/>
      <c r="AT143" s="244" t="s">
        <v>135</v>
      </c>
      <c r="AU143" s="244" t="s">
        <v>83</v>
      </c>
      <c r="AV143" s="11" t="s">
        <v>83</v>
      </c>
      <c r="AW143" s="11" t="s">
        <v>37</v>
      </c>
      <c r="AX143" s="11" t="s">
        <v>73</v>
      </c>
      <c r="AY143" s="244" t="s">
        <v>128</v>
      </c>
    </row>
    <row r="144" s="12" customFormat="1">
      <c r="B144" s="245"/>
      <c r="C144" s="246"/>
      <c r="D144" s="235" t="s">
        <v>135</v>
      </c>
      <c r="E144" s="247" t="s">
        <v>21</v>
      </c>
      <c r="F144" s="248" t="s">
        <v>137</v>
      </c>
      <c r="G144" s="246"/>
      <c r="H144" s="249">
        <v>424.60000000000002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AT144" s="255" t="s">
        <v>135</v>
      </c>
      <c r="AU144" s="255" t="s">
        <v>83</v>
      </c>
      <c r="AV144" s="12" t="s">
        <v>134</v>
      </c>
      <c r="AW144" s="12" t="s">
        <v>37</v>
      </c>
      <c r="AX144" s="12" t="s">
        <v>81</v>
      </c>
      <c r="AY144" s="255" t="s">
        <v>128</v>
      </c>
    </row>
    <row r="145" s="1" customFormat="1" ht="25.5" customHeight="1">
      <c r="B145" s="46"/>
      <c r="C145" s="221" t="s">
        <v>10</v>
      </c>
      <c r="D145" s="221" t="s">
        <v>130</v>
      </c>
      <c r="E145" s="222" t="s">
        <v>213</v>
      </c>
      <c r="F145" s="223" t="s">
        <v>214</v>
      </c>
      <c r="G145" s="224" t="s">
        <v>133</v>
      </c>
      <c r="H145" s="225">
        <v>424.60000000000002</v>
      </c>
      <c r="I145" s="226"/>
      <c r="J145" s="227">
        <f>ROUND(I145*H145,2)</f>
        <v>0</v>
      </c>
      <c r="K145" s="223" t="s">
        <v>21</v>
      </c>
      <c r="L145" s="72"/>
      <c r="M145" s="228" t="s">
        <v>21</v>
      </c>
      <c r="N145" s="229" t="s">
        <v>44</v>
      </c>
      <c r="O145" s="47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AR145" s="24" t="s">
        <v>134</v>
      </c>
      <c r="AT145" s="24" t="s">
        <v>130</v>
      </c>
      <c r="AU145" s="24" t="s">
        <v>83</v>
      </c>
      <c r="AY145" s="24" t="s">
        <v>128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24" t="s">
        <v>81</v>
      </c>
      <c r="BK145" s="232">
        <f>ROUND(I145*H145,2)</f>
        <v>0</v>
      </c>
      <c r="BL145" s="24" t="s">
        <v>134</v>
      </c>
      <c r="BM145" s="24" t="s">
        <v>215</v>
      </c>
    </row>
    <row r="146" s="11" customFormat="1">
      <c r="B146" s="233"/>
      <c r="C146" s="234"/>
      <c r="D146" s="235" t="s">
        <v>135</v>
      </c>
      <c r="E146" s="236" t="s">
        <v>21</v>
      </c>
      <c r="F146" s="237" t="s">
        <v>216</v>
      </c>
      <c r="G146" s="234"/>
      <c r="H146" s="238">
        <v>349.10000000000002</v>
      </c>
      <c r="I146" s="239"/>
      <c r="J146" s="234"/>
      <c r="K146" s="234"/>
      <c r="L146" s="240"/>
      <c r="M146" s="241"/>
      <c r="N146" s="242"/>
      <c r="O146" s="242"/>
      <c r="P146" s="242"/>
      <c r="Q146" s="242"/>
      <c r="R146" s="242"/>
      <c r="S146" s="242"/>
      <c r="T146" s="243"/>
      <c r="AT146" s="244" t="s">
        <v>135</v>
      </c>
      <c r="AU146" s="244" t="s">
        <v>83</v>
      </c>
      <c r="AV146" s="11" t="s">
        <v>83</v>
      </c>
      <c r="AW146" s="11" t="s">
        <v>37</v>
      </c>
      <c r="AX146" s="11" t="s">
        <v>73</v>
      </c>
      <c r="AY146" s="244" t="s">
        <v>128</v>
      </c>
    </row>
    <row r="147" s="11" customFormat="1">
      <c r="B147" s="233"/>
      <c r="C147" s="234"/>
      <c r="D147" s="235" t="s">
        <v>135</v>
      </c>
      <c r="E147" s="236" t="s">
        <v>21</v>
      </c>
      <c r="F147" s="237" t="s">
        <v>217</v>
      </c>
      <c r="G147" s="234"/>
      <c r="H147" s="238">
        <v>75.5</v>
      </c>
      <c r="I147" s="239"/>
      <c r="J147" s="234"/>
      <c r="K147" s="234"/>
      <c r="L147" s="240"/>
      <c r="M147" s="241"/>
      <c r="N147" s="242"/>
      <c r="O147" s="242"/>
      <c r="P147" s="242"/>
      <c r="Q147" s="242"/>
      <c r="R147" s="242"/>
      <c r="S147" s="242"/>
      <c r="T147" s="243"/>
      <c r="AT147" s="244" t="s">
        <v>135</v>
      </c>
      <c r="AU147" s="244" t="s">
        <v>83</v>
      </c>
      <c r="AV147" s="11" t="s">
        <v>83</v>
      </c>
      <c r="AW147" s="11" t="s">
        <v>37</v>
      </c>
      <c r="AX147" s="11" t="s">
        <v>73</v>
      </c>
      <c r="AY147" s="244" t="s">
        <v>128</v>
      </c>
    </row>
    <row r="148" s="12" customFormat="1">
      <c r="B148" s="245"/>
      <c r="C148" s="246"/>
      <c r="D148" s="235" t="s">
        <v>135</v>
      </c>
      <c r="E148" s="247" t="s">
        <v>21</v>
      </c>
      <c r="F148" s="248" t="s">
        <v>137</v>
      </c>
      <c r="G148" s="246"/>
      <c r="H148" s="249">
        <v>424.60000000000002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AT148" s="255" t="s">
        <v>135</v>
      </c>
      <c r="AU148" s="255" t="s">
        <v>83</v>
      </c>
      <c r="AV148" s="12" t="s">
        <v>134</v>
      </c>
      <c r="AW148" s="12" t="s">
        <v>37</v>
      </c>
      <c r="AX148" s="12" t="s">
        <v>81</v>
      </c>
      <c r="AY148" s="255" t="s">
        <v>128</v>
      </c>
    </row>
    <row r="149" s="1" customFormat="1" ht="25.5" customHeight="1">
      <c r="B149" s="46"/>
      <c r="C149" s="221" t="s">
        <v>170</v>
      </c>
      <c r="D149" s="221" t="s">
        <v>130</v>
      </c>
      <c r="E149" s="222" t="s">
        <v>218</v>
      </c>
      <c r="F149" s="223" t="s">
        <v>219</v>
      </c>
      <c r="G149" s="224" t="s">
        <v>133</v>
      </c>
      <c r="H149" s="225">
        <v>377.89999999999998</v>
      </c>
      <c r="I149" s="226"/>
      <c r="J149" s="227">
        <f>ROUND(I149*H149,2)</f>
        <v>0</v>
      </c>
      <c r="K149" s="223" t="s">
        <v>21</v>
      </c>
      <c r="L149" s="72"/>
      <c r="M149" s="228" t="s">
        <v>21</v>
      </c>
      <c r="N149" s="229" t="s">
        <v>44</v>
      </c>
      <c r="O149" s="47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AR149" s="24" t="s">
        <v>134</v>
      </c>
      <c r="AT149" s="24" t="s">
        <v>130</v>
      </c>
      <c r="AU149" s="24" t="s">
        <v>83</v>
      </c>
      <c r="AY149" s="24" t="s">
        <v>128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24" t="s">
        <v>81</v>
      </c>
      <c r="BK149" s="232">
        <f>ROUND(I149*H149,2)</f>
        <v>0</v>
      </c>
      <c r="BL149" s="24" t="s">
        <v>134</v>
      </c>
      <c r="BM149" s="24" t="s">
        <v>220</v>
      </c>
    </row>
    <row r="150" s="11" customFormat="1">
      <c r="B150" s="233"/>
      <c r="C150" s="234"/>
      <c r="D150" s="235" t="s">
        <v>135</v>
      </c>
      <c r="E150" s="236" t="s">
        <v>21</v>
      </c>
      <c r="F150" s="237" t="s">
        <v>221</v>
      </c>
      <c r="G150" s="234"/>
      <c r="H150" s="238">
        <v>219.09999999999999</v>
      </c>
      <c r="I150" s="239"/>
      <c r="J150" s="234"/>
      <c r="K150" s="234"/>
      <c r="L150" s="240"/>
      <c r="M150" s="241"/>
      <c r="N150" s="242"/>
      <c r="O150" s="242"/>
      <c r="P150" s="242"/>
      <c r="Q150" s="242"/>
      <c r="R150" s="242"/>
      <c r="S150" s="242"/>
      <c r="T150" s="243"/>
      <c r="AT150" s="244" t="s">
        <v>135</v>
      </c>
      <c r="AU150" s="244" t="s">
        <v>83</v>
      </c>
      <c r="AV150" s="11" t="s">
        <v>83</v>
      </c>
      <c r="AW150" s="11" t="s">
        <v>37</v>
      </c>
      <c r="AX150" s="11" t="s">
        <v>73</v>
      </c>
      <c r="AY150" s="244" t="s">
        <v>128</v>
      </c>
    </row>
    <row r="151" s="11" customFormat="1">
      <c r="B151" s="233"/>
      <c r="C151" s="234"/>
      <c r="D151" s="235" t="s">
        <v>135</v>
      </c>
      <c r="E151" s="236" t="s">
        <v>21</v>
      </c>
      <c r="F151" s="237" t="s">
        <v>222</v>
      </c>
      <c r="G151" s="234"/>
      <c r="H151" s="238">
        <v>158.80000000000001</v>
      </c>
      <c r="I151" s="239"/>
      <c r="J151" s="234"/>
      <c r="K151" s="234"/>
      <c r="L151" s="240"/>
      <c r="M151" s="241"/>
      <c r="N151" s="242"/>
      <c r="O151" s="242"/>
      <c r="P151" s="242"/>
      <c r="Q151" s="242"/>
      <c r="R151" s="242"/>
      <c r="S151" s="242"/>
      <c r="T151" s="243"/>
      <c r="AT151" s="244" t="s">
        <v>135</v>
      </c>
      <c r="AU151" s="244" t="s">
        <v>83</v>
      </c>
      <c r="AV151" s="11" t="s">
        <v>83</v>
      </c>
      <c r="AW151" s="11" t="s">
        <v>37</v>
      </c>
      <c r="AX151" s="11" t="s">
        <v>73</v>
      </c>
      <c r="AY151" s="244" t="s">
        <v>128</v>
      </c>
    </row>
    <row r="152" s="12" customFormat="1">
      <c r="B152" s="245"/>
      <c r="C152" s="246"/>
      <c r="D152" s="235" t="s">
        <v>135</v>
      </c>
      <c r="E152" s="247" t="s">
        <v>21</v>
      </c>
      <c r="F152" s="248" t="s">
        <v>137</v>
      </c>
      <c r="G152" s="246"/>
      <c r="H152" s="249">
        <v>377.89999999999998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AT152" s="255" t="s">
        <v>135</v>
      </c>
      <c r="AU152" s="255" t="s">
        <v>83</v>
      </c>
      <c r="AV152" s="12" t="s">
        <v>134</v>
      </c>
      <c r="AW152" s="12" t="s">
        <v>37</v>
      </c>
      <c r="AX152" s="12" t="s">
        <v>81</v>
      </c>
      <c r="AY152" s="255" t="s">
        <v>128</v>
      </c>
    </row>
    <row r="153" s="1" customFormat="1" ht="16.5" customHeight="1">
      <c r="B153" s="46"/>
      <c r="C153" s="277" t="s">
        <v>223</v>
      </c>
      <c r="D153" s="277" t="s">
        <v>224</v>
      </c>
      <c r="E153" s="278" t="s">
        <v>225</v>
      </c>
      <c r="F153" s="279" t="s">
        <v>226</v>
      </c>
      <c r="G153" s="280" t="s">
        <v>133</v>
      </c>
      <c r="H153" s="281">
        <v>200.55000000000001</v>
      </c>
      <c r="I153" s="282"/>
      <c r="J153" s="283">
        <f>ROUND(I153*H153,2)</f>
        <v>0</v>
      </c>
      <c r="K153" s="279" t="s">
        <v>21</v>
      </c>
      <c r="L153" s="284"/>
      <c r="M153" s="285" t="s">
        <v>21</v>
      </c>
      <c r="N153" s="286" t="s">
        <v>44</v>
      </c>
      <c r="O153" s="47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AR153" s="24" t="s">
        <v>146</v>
      </c>
      <c r="AT153" s="24" t="s">
        <v>224</v>
      </c>
      <c r="AU153" s="24" t="s">
        <v>83</v>
      </c>
      <c r="AY153" s="24" t="s">
        <v>128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24" t="s">
        <v>81</v>
      </c>
      <c r="BK153" s="232">
        <f>ROUND(I153*H153,2)</f>
        <v>0</v>
      </c>
      <c r="BL153" s="24" t="s">
        <v>134</v>
      </c>
      <c r="BM153" s="24" t="s">
        <v>227</v>
      </c>
    </row>
    <row r="154" s="11" customFormat="1">
      <c r="B154" s="233"/>
      <c r="C154" s="234"/>
      <c r="D154" s="235" t="s">
        <v>135</v>
      </c>
      <c r="E154" s="236" t="s">
        <v>21</v>
      </c>
      <c r="F154" s="237" t="s">
        <v>228</v>
      </c>
      <c r="G154" s="234"/>
      <c r="H154" s="238">
        <v>200.55000000000001</v>
      </c>
      <c r="I154" s="239"/>
      <c r="J154" s="234"/>
      <c r="K154" s="234"/>
      <c r="L154" s="240"/>
      <c r="M154" s="241"/>
      <c r="N154" s="242"/>
      <c r="O154" s="242"/>
      <c r="P154" s="242"/>
      <c r="Q154" s="242"/>
      <c r="R154" s="242"/>
      <c r="S154" s="242"/>
      <c r="T154" s="243"/>
      <c r="AT154" s="244" t="s">
        <v>135</v>
      </c>
      <c r="AU154" s="244" t="s">
        <v>83</v>
      </c>
      <c r="AV154" s="11" t="s">
        <v>83</v>
      </c>
      <c r="AW154" s="11" t="s">
        <v>37</v>
      </c>
      <c r="AX154" s="11" t="s">
        <v>73</v>
      </c>
      <c r="AY154" s="244" t="s">
        <v>128</v>
      </c>
    </row>
    <row r="155" s="12" customFormat="1">
      <c r="B155" s="245"/>
      <c r="C155" s="246"/>
      <c r="D155" s="235" t="s">
        <v>135</v>
      </c>
      <c r="E155" s="247" t="s">
        <v>21</v>
      </c>
      <c r="F155" s="248" t="s">
        <v>137</v>
      </c>
      <c r="G155" s="246"/>
      <c r="H155" s="249">
        <v>200.55000000000001</v>
      </c>
      <c r="I155" s="250"/>
      <c r="J155" s="246"/>
      <c r="K155" s="246"/>
      <c r="L155" s="251"/>
      <c r="M155" s="252"/>
      <c r="N155" s="253"/>
      <c r="O155" s="253"/>
      <c r="P155" s="253"/>
      <c r="Q155" s="253"/>
      <c r="R155" s="253"/>
      <c r="S155" s="253"/>
      <c r="T155" s="254"/>
      <c r="AT155" s="255" t="s">
        <v>135</v>
      </c>
      <c r="AU155" s="255" t="s">
        <v>83</v>
      </c>
      <c r="AV155" s="12" t="s">
        <v>134</v>
      </c>
      <c r="AW155" s="12" t="s">
        <v>37</v>
      </c>
      <c r="AX155" s="12" t="s">
        <v>81</v>
      </c>
      <c r="AY155" s="255" t="s">
        <v>128</v>
      </c>
    </row>
    <row r="156" s="1" customFormat="1" ht="16.5" customHeight="1">
      <c r="B156" s="46"/>
      <c r="C156" s="277" t="s">
        <v>182</v>
      </c>
      <c r="D156" s="277" t="s">
        <v>224</v>
      </c>
      <c r="E156" s="278" t="s">
        <v>229</v>
      </c>
      <c r="F156" s="279" t="s">
        <v>230</v>
      </c>
      <c r="G156" s="280" t="s">
        <v>133</v>
      </c>
      <c r="H156" s="281">
        <v>29.504999999999999</v>
      </c>
      <c r="I156" s="282"/>
      <c r="J156" s="283">
        <f>ROUND(I156*H156,2)</f>
        <v>0</v>
      </c>
      <c r="K156" s="279" t="s">
        <v>21</v>
      </c>
      <c r="L156" s="284"/>
      <c r="M156" s="285" t="s">
        <v>21</v>
      </c>
      <c r="N156" s="286" t="s">
        <v>44</v>
      </c>
      <c r="O156" s="47"/>
      <c r="P156" s="230">
        <f>O156*H156</f>
        <v>0</v>
      </c>
      <c r="Q156" s="230">
        <v>0</v>
      </c>
      <c r="R156" s="230">
        <f>Q156*H156</f>
        <v>0</v>
      </c>
      <c r="S156" s="230">
        <v>0</v>
      </c>
      <c r="T156" s="231">
        <f>S156*H156</f>
        <v>0</v>
      </c>
      <c r="AR156" s="24" t="s">
        <v>146</v>
      </c>
      <c r="AT156" s="24" t="s">
        <v>224</v>
      </c>
      <c r="AU156" s="24" t="s">
        <v>83</v>
      </c>
      <c r="AY156" s="24" t="s">
        <v>128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24" t="s">
        <v>81</v>
      </c>
      <c r="BK156" s="232">
        <f>ROUND(I156*H156,2)</f>
        <v>0</v>
      </c>
      <c r="BL156" s="24" t="s">
        <v>134</v>
      </c>
      <c r="BM156" s="24" t="s">
        <v>231</v>
      </c>
    </row>
    <row r="157" s="11" customFormat="1">
      <c r="B157" s="233"/>
      <c r="C157" s="234"/>
      <c r="D157" s="235" t="s">
        <v>135</v>
      </c>
      <c r="E157" s="236" t="s">
        <v>21</v>
      </c>
      <c r="F157" s="237" t="s">
        <v>232</v>
      </c>
      <c r="G157" s="234"/>
      <c r="H157" s="238">
        <v>29.504999999999999</v>
      </c>
      <c r="I157" s="239"/>
      <c r="J157" s="234"/>
      <c r="K157" s="234"/>
      <c r="L157" s="240"/>
      <c r="M157" s="241"/>
      <c r="N157" s="242"/>
      <c r="O157" s="242"/>
      <c r="P157" s="242"/>
      <c r="Q157" s="242"/>
      <c r="R157" s="242"/>
      <c r="S157" s="242"/>
      <c r="T157" s="243"/>
      <c r="AT157" s="244" t="s">
        <v>135</v>
      </c>
      <c r="AU157" s="244" t="s">
        <v>83</v>
      </c>
      <c r="AV157" s="11" t="s">
        <v>83</v>
      </c>
      <c r="AW157" s="11" t="s">
        <v>37</v>
      </c>
      <c r="AX157" s="11" t="s">
        <v>73</v>
      </c>
      <c r="AY157" s="244" t="s">
        <v>128</v>
      </c>
    </row>
    <row r="158" s="12" customFormat="1">
      <c r="B158" s="245"/>
      <c r="C158" s="246"/>
      <c r="D158" s="235" t="s">
        <v>135</v>
      </c>
      <c r="E158" s="247" t="s">
        <v>21</v>
      </c>
      <c r="F158" s="248" t="s">
        <v>137</v>
      </c>
      <c r="G158" s="246"/>
      <c r="H158" s="249">
        <v>29.504999999999999</v>
      </c>
      <c r="I158" s="250"/>
      <c r="J158" s="246"/>
      <c r="K158" s="246"/>
      <c r="L158" s="251"/>
      <c r="M158" s="252"/>
      <c r="N158" s="253"/>
      <c r="O158" s="253"/>
      <c r="P158" s="253"/>
      <c r="Q158" s="253"/>
      <c r="R158" s="253"/>
      <c r="S158" s="253"/>
      <c r="T158" s="254"/>
      <c r="AT158" s="255" t="s">
        <v>135</v>
      </c>
      <c r="AU158" s="255" t="s">
        <v>83</v>
      </c>
      <c r="AV158" s="12" t="s">
        <v>134</v>
      </c>
      <c r="AW158" s="12" t="s">
        <v>37</v>
      </c>
      <c r="AX158" s="12" t="s">
        <v>81</v>
      </c>
      <c r="AY158" s="255" t="s">
        <v>128</v>
      </c>
    </row>
    <row r="159" s="1" customFormat="1" ht="25.5" customHeight="1">
      <c r="B159" s="46"/>
      <c r="C159" s="221" t="s">
        <v>233</v>
      </c>
      <c r="D159" s="221" t="s">
        <v>130</v>
      </c>
      <c r="E159" s="222" t="s">
        <v>234</v>
      </c>
      <c r="F159" s="223" t="s">
        <v>235</v>
      </c>
      <c r="G159" s="224" t="s">
        <v>133</v>
      </c>
      <c r="H159" s="225">
        <v>90.299999999999997</v>
      </c>
      <c r="I159" s="226"/>
      <c r="J159" s="227">
        <f>ROUND(I159*H159,2)</f>
        <v>0</v>
      </c>
      <c r="K159" s="223" t="s">
        <v>21</v>
      </c>
      <c r="L159" s="72"/>
      <c r="M159" s="228" t="s">
        <v>21</v>
      </c>
      <c r="N159" s="229" t="s">
        <v>44</v>
      </c>
      <c r="O159" s="47"/>
      <c r="P159" s="230">
        <f>O159*H159</f>
        <v>0</v>
      </c>
      <c r="Q159" s="230">
        <v>0</v>
      </c>
      <c r="R159" s="230">
        <f>Q159*H159</f>
        <v>0</v>
      </c>
      <c r="S159" s="230">
        <v>0</v>
      </c>
      <c r="T159" s="231">
        <f>S159*H159</f>
        <v>0</v>
      </c>
      <c r="AR159" s="24" t="s">
        <v>134</v>
      </c>
      <c r="AT159" s="24" t="s">
        <v>130</v>
      </c>
      <c r="AU159" s="24" t="s">
        <v>83</v>
      </c>
      <c r="AY159" s="24" t="s">
        <v>128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24" t="s">
        <v>81</v>
      </c>
      <c r="BK159" s="232">
        <f>ROUND(I159*H159,2)</f>
        <v>0</v>
      </c>
      <c r="BL159" s="24" t="s">
        <v>134</v>
      </c>
      <c r="BM159" s="24" t="s">
        <v>236</v>
      </c>
    </row>
    <row r="160" s="11" customFormat="1">
      <c r="B160" s="233"/>
      <c r="C160" s="234"/>
      <c r="D160" s="235" t="s">
        <v>135</v>
      </c>
      <c r="E160" s="236" t="s">
        <v>21</v>
      </c>
      <c r="F160" s="237" t="s">
        <v>237</v>
      </c>
      <c r="G160" s="234"/>
      <c r="H160" s="238">
        <v>90.299999999999997</v>
      </c>
      <c r="I160" s="239"/>
      <c r="J160" s="234"/>
      <c r="K160" s="234"/>
      <c r="L160" s="240"/>
      <c r="M160" s="241"/>
      <c r="N160" s="242"/>
      <c r="O160" s="242"/>
      <c r="P160" s="242"/>
      <c r="Q160" s="242"/>
      <c r="R160" s="242"/>
      <c r="S160" s="242"/>
      <c r="T160" s="243"/>
      <c r="AT160" s="244" t="s">
        <v>135</v>
      </c>
      <c r="AU160" s="244" t="s">
        <v>83</v>
      </c>
      <c r="AV160" s="11" t="s">
        <v>83</v>
      </c>
      <c r="AW160" s="11" t="s">
        <v>37</v>
      </c>
      <c r="AX160" s="11" t="s">
        <v>73</v>
      </c>
      <c r="AY160" s="244" t="s">
        <v>128</v>
      </c>
    </row>
    <row r="161" s="12" customFormat="1">
      <c r="B161" s="245"/>
      <c r="C161" s="246"/>
      <c r="D161" s="235" t="s">
        <v>135</v>
      </c>
      <c r="E161" s="247" t="s">
        <v>21</v>
      </c>
      <c r="F161" s="248" t="s">
        <v>137</v>
      </c>
      <c r="G161" s="246"/>
      <c r="H161" s="249">
        <v>90.299999999999997</v>
      </c>
      <c r="I161" s="250"/>
      <c r="J161" s="246"/>
      <c r="K161" s="246"/>
      <c r="L161" s="251"/>
      <c r="M161" s="252"/>
      <c r="N161" s="253"/>
      <c r="O161" s="253"/>
      <c r="P161" s="253"/>
      <c r="Q161" s="253"/>
      <c r="R161" s="253"/>
      <c r="S161" s="253"/>
      <c r="T161" s="254"/>
      <c r="AT161" s="255" t="s">
        <v>135</v>
      </c>
      <c r="AU161" s="255" t="s">
        <v>83</v>
      </c>
      <c r="AV161" s="12" t="s">
        <v>134</v>
      </c>
      <c r="AW161" s="12" t="s">
        <v>37</v>
      </c>
      <c r="AX161" s="12" t="s">
        <v>81</v>
      </c>
      <c r="AY161" s="255" t="s">
        <v>128</v>
      </c>
    </row>
    <row r="162" s="1" customFormat="1" ht="16.5" customHeight="1">
      <c r="B162" s="46"/>
      <c r="C162" s="277" t="s">
        <v>186</v>
      </c>
      <c r="D162" s="277" t="s">
        <v>224</v>
      </c>
      <c r="E162" s="278" t="s">
        <v>238</v>
      </c>
      <c r="F162" s="279" t="s">
        <v>239</v>
      </c>
      <c r="G162" s="280" t="s">
        <v>133</v>
      </c>
      <c r="H162" s="281">
        <v>86.415000000000006</v>
      </c>
      <c r="I162" s="282"/>
      <c r="J162" s="283">
        <f>ROUND(I162*H162,2)</f>
        <v>0</v>
      </c>
      <c r="K162" s="279" t="s">
        <v>21</v>
      </c>
      <c r="L162" s="284"/>
      <c r="M162" s="285" t="s">
        <v>21</v>
      </c>
      <c r="N162" s="286" t="s">
        <v>44</v>
      </c>
      <c r="O162" s="47"/>
      <c r="P162" s="230">
        <f>O162*H162</f>
        <v>0</v>
      </c>
      <c r="Q162" s="230">
        <v>0</v>
      </c>
      <c r="R162" s="230">
        <f>Q162*H162</f>
        <v>0</v>
      </c>
      <c r="S162" s="230">
        <v>0</v>
      </c>
      <c r="T162" s="231">
        <f>S162*H162</f>
        <v>0</v>
      </c>
      <c r="AR162" s="24" t="s">
        <v>146</v>
      </c>
      <c r="AT162" s="24" t="s">
        <v>224</v>
      </c>
      <c r="AU162" s="24" t="s">
        <v>83</v>
      </c>
      <c r="AY162" s="24" t="s">
        <v>128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24" t="s">
        <v>81</v>
      </c>
      <c r="BK162" s="232">
        <f>ROUND(I162*H162,2)</f>
        <v>0</v>
      </c>
      <c r="BL162" s="24" t="s">
        <v>134</v>
      </c>
      <c r="BM162" s="24" t="s">
        <v>240</v>
      </c>
    </row>
    <row r="163" s="11" customFormat="1">
      <c r="B163" s="233"/>
      <c r="C163" s="234"/>
      <c r="D163" s="235" t="s">
        <v>135</v>
      </c>
      <c r="E163" s="236" t="s">
        <v>21</v>
      </c>
      <c r="F163" s="237" t="s">
        <v>241</v>
      </c>
      <c r="G163" s="234"/>
      <c r="H163" s="238">
        <v>86.415000000000006</v>
      </c>
      <c r="I163" s="239"/>
      <c r="J163" s="234"/>
      <c r="K163" s="234"/>
      <c r="L163" s="240"/>
      <c r="M163" s="241"/>
      <c r="N163" s="242"/>
      <c r="O163" s="242"/>
      <c r="P163" s="242"/>
      <c r="Q163" s="242"/>
      <c r="R163" s="242"/>
      <c r="S163" s="242"/>
      <c r="T163" s="243"/>
      <c r="AT163" s="244" t="s">
        <v>135</v>
      </c>
      <c r="AU163" s="244" t="s">
        <v>83</v>
      </c>
      <c r="AV163" s="11" t="s">
        <v>83</v>
      </c>
      <c r="AW163" s="11" t="s">
        <v>37</v>
      </c>
      <c r="AX163" s="11" t="s">
        <v>73</v>
      </c>
      <c r="AY163" s="244" t="s">
        <v>128</v>
      </c>
    </row>
    <row r="164" s="12" customFormat="1">
      <c r="B164" s="245"/>
      <c r="C164" s="246"/>
      <c r="D164" s="235" t="s">
        <v>135</v>
      </c>
      <c r="E164" s="247" t="s">
        <v>21</v>
      </c>
      <c r="F164" s="248" t="s">
        <v>137</v>
      </c>
      <c r="G164" s="246"/>
      <c r="H164" s="249">
        <v>86.415000000000006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AT164" s="255" t="s">
        <v>135</v>
      </c>
      <c r="AU164" s="255" t="s">
        <v>83</v>
      </c>
      <c r="AV164" s="12" t="s">
        <v>134</v>
      </c>
      <c r="AW164" s="12" t="s">
        <v>37</v>
      </c>
      <c r="AX164" s="12" t="s">
        <v>81</v>
      </c>
      <c r="AY164" s="255" t="s">
        <v>128</v>
      </c>
    </row>
    <row r="165" s="1" customFormat="1" ht="16.5" customHeight="1">
      <c r="B165" s="46"/>
      <c r="C165" s="277" t="s">
        <v>9</v>
      </c>
      <c r="D165" s="277" t="s">
        <v>224</v>
      </c>
      <c r="E165" s="278" t="s">
        <v>242</v>
      </c>
      <c r="F165" s="279" t="s">
        <v>243</v>
      </c>
      <c r="G165" s="280" t="s">
        <v>133</v>
      </c>
      <c r="H165" s="281">
        <v>8.4000000000000004</v>
      </c>
      <c r="I165" s="282"/>
      <c r="J165" s="283">
        <f>ROUND(I165*H165,2)</f>
        <v>0</v>
      </c>
      <c r="K165" s="279" t="s">
        <v>21</v>
      </c>
      <c r="L165" s="284"/>
      <c r="M165" s="285" t="s">
        <v>21</v>
      </c>
      <c r="N165" s="286" t="s">
        <v>44</v>
      </c>
      <c r="O165" s="47"/>
      <c r="P165" s="230">
        <f>O165*H165</f>
        <v>0</v>
      </c>
      <c r="Q165" s="230">
        <v>0</v>
      </c>
      <c r="R165" s="230">
        <f>Q165*H165</f>
        <v>0</v>
      </c>
      <c r="S165" s="230">
        <v>0</v>
      </c>
      <c r="T165" s="231">
        <f>S165*H165</f>
        <v>0</v>
      </c>
      <c r="AR165" s="24" t="s">
        <v>146</v>
      </c>
      <c r="AT165" s="24" t="s">
        <v>224</v>
      </c>
      <c r="AU165" s="24" t="s">
        <v>83</v>
      </c>
      <c r="AY165" s="24" t="s">
        <v>128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24" t="s">
        <v>81</v>
      </c>
      <c r="BK165" s="232">
        <f>ROUND(I165*H165,2)</f>
        <v>0</v>
      </c>
      <c r="BL165" s="24" t="s">
        <v>134</v>
      </c>
      <c r="BM165" s="24" t="s">
        <v>244</v>
      </c>
    </row>
    <row r="166" s="11" customFormat="1">
      <c r="B166" s="233"/>
      <c r="C166" s="234"/>
      <c r="D166" s="235" t="s">
        <v>135</v>
      </c>
      <c r="E166" s="236" t="s">
        <v>21</v>
      </c>
      <c r="F166" s="237" t="s">
        <v>245</v>
      </c>
      <c r="G166" s="234"/>
      <c r="H166" s="238">
        <v>8.4000000000000004</v>
      </c>
      <c r="I166" s="239"/>
      <c r="J166" s="234"/>
      <c r="K166" s="234"/>
      <c r="L166" s="240"/>
      <c r="M166" s="241"/>
      <c r="N166" s="242"/>
      <c r="O166" s="242"/>
      <c r="P166" s="242"/>
      <c r="Q166" s="242"/>
      <c r="R166" s="242"/>
      <c r="S166" s="242"/>
      <c r="T166" s="243"/>
      <c r="AT166" s="244" t="s">
        <v>135</v>
      </c>
      <c r="AU166" s="244" t="s">
        <v>83</v>
      </c>
      <c r="AV166" s="11" t="s">
        <v>83</v>
      </c>
      <c r="AW166" s="11" t="s">
        <v>37</v>
      </c>
      <c r="AX166" s="11" t="s">
        <v>73</v>
      </c>
      <c r="AY166" s="244" t="s">
        <v>128</v>
      </c>
    </row>
    <row r="167" s="12" customFormat="1">
      <c r="B167" s="245"/>
      <c r="C167" s="246"/>
      <c r="D167" s="235" t="s">
        <v>135</v>
      </c>
      <c r="E167" s="247" t="s">
        <v>21</v>
      </c>
      <c r="F167" s="248" t="s">
        <v>137</v>
      </c>
      <c r="G167" s="246"/>
      <c r="H167" s="249">
        <v>8.4000000000000004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AT167" s="255" t="s">
        <v>135</v>
      </c>
      <c r="AU167" s="255" t="s">
        <v>83</v>
      </c>
      <c r="AV167" s="12" t="s">
        <v>134</v>
      </c>
      <c r="AW167" s="12" t="s">
        <v>37</v>
      </c>
      <c r="AX167" s="12" t="s">
        <v>81</v>
      </c>
      <c r="AY167" s="255" t="s">
        <v>128</v>
      </c>
    </row>
    <row r="168" s="1" customFormat="1" ht="25.5" customHeight="1">
      <c r="B168" s="46"/>
      <c r="C168" s="221" t="s">
        <v>192</v>
      </c>
      <c r="D168" s="221" t="s">
        <v>130</v>
      </c>
      <c r="E168" s="222" t="s">
        <v>246</v>
      </c>
      <c r="F168" s="223" t="s">
        <v>247</v>
      </c>
      <c r="G168" s="224" t="s">
        <v>133</v>
      </c>
      <c r="H168" s="225">
        <v>111</v>
      </c>
      <c r="I168" s="226"/>
      <c r="J168" s="227">
        <f>ROUND(I168*H168,2)</f>
        <v>0</v>
      </c>
      <c r="K168" s="223" t="s">
        <v>21</v>
      </c>
      <c r="L168" s="72"/>
      <c r="M168" s="228" t="s">
        <v>21</v>
      </c>
      <c r="N168" s="229" t="s">
        <v>44</v>
      </c>
      <c r="O168" s="47"/>
      <c r="P168" s="230">
        <f>O168*H168</f>
        <v>0</v>
      </c>
      <c r="Q168" s="230">
        <v>0</v>
      </c>
      <c r="R168" s="230">
        <f>Q168*H168</f>
        <v>0</v>
      </c>
      <c r="S168" s="230">
        <v>0</v>
      </c>
      <c r="T168" s="231">
        <f>S168*H168</f>
        <v>0</v>
      </c>
      <c r="AR168" s="24" t="s">
        <v>134</v>
      </c>
      <c r="AT168" s="24" t="s">
        <v>130</v>
      </c>
      <c r="AU168" s="24" t="s">
        <v>83</v>
      </c>
      <c r="AY168" s="24" t="s">
        <v>128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24" t="s">
        <v>81</v>
      </c>
      <c r="BK168" s="232">
        <f>ROUND(I168*H168,2)</f>
        <v>0</v>
      </c>
      <c r="BL168" s="24" t="s">
        <v>134</v>
      </c>
      <c r="BM168" s="24" t="s">
        <v>248</v>
      </c>
    </row>
    <row r="169" s="11" customFormat="1">
      <c r="B169" s="233"/>
      <c r="C169" s="234"/>
      <c r="D169" s="235" t="s">
        <v>135</v>
      </c>
      <c r="E169" s="236" t="s">
        <v>21</v>
      </c>
      <c r="F169" s="237" t="s">
        <v>249</v>
      </c>
      <c r="G169" s="234"/>
      <c r="H169" s="238">
        <v>111</v>
      </c>
      <c r="I169" s="239"/>
      <c r="J169" s="234"/>
      <c r="K169" s="234"/>
      <c r="L169" s="240"/>
      <c r="M169" s="241"/>
      <c r="N169" s="242"/>
      <c r="O169" s="242"/>
      <c r="P169" s="242"/>
      <c r="Q169" s="242"/>
      <c r="R169" s="242"/>
      <c r="S169" s="242"/>
      <c r="T169" s="243"/>
      <c r="AT169" s="244" t="s">
        <v>135</v>
      </c>
      <c r="AU169" s="244" t="s">
        <v>83</v>
      </c>
      <c r="AV169" s="11" t="s">
        <v>83</v>
      </c>
      <c r="AW169" s="11" t="s">
        <v>37</v>
      </c>
      <c r="AX169" s="11" t="s">
        <v>73</v>
      </c>
      <c r="AY169" s="244" t="s">
        <v>128</v>
      </c>
    </row>
    <row r="170" s="12" customFormat="1">
      <c r="B170" s="245"/>
      <c r="C170" s="246"/>
      <c r="D170" s="235" t="s">
        <v>135</v>
      </c>
      <c r="E170" s="247" t="s">
        <v>21</v>
      </c>
      <c r="F170" s="248" t="s">
        <v>137</v>
      </c>
      <c r="G170" s="246"/>
      <c r="H170" s="249">
        <v>111</v>
      </c>
      <c r="I170" s="250"/>
      <c r="J170" s="246"/>
      <c r="K170" s="246"/>
      <c r="L170" s="251"/>
      <c r="M170" s="252"/>
      <c r="N170" s="253"/>
      <c r="O170" s="253"/>
      <c r="P170" s="253"/>
      <c r="Q170" s="253"/>
      <c r="R170" s="253"/>
      <c r="S170" s="253"/>
      <c r="T170" s="254"/>
      <c r="AT170" s="255" t="s">
        <v>135</v>
      </c>
      <c r="AU170" s="255" t="s">
        <v>83</v>
      </c>
      <c r="AV170" s="12" t="s">
        <v>134</v>
      </c>
      <c r="AW170" s="12" t="s">
        <v>37</v>
      </c>
      <c r="AX170" s="12" t="s">
        <v>81</v>
      </c>
      <c r="AY170" s="255" t="s">
        <v>128</v>
      </c>
    </row>
    <row r="171" s="1" customFormat="1" ht="16.5" customHeight="1">
      <c r="B171" s="46"/>
      <c r="C171" s="277" t="s">
        <v>250</v>
      </c>
      <c r="D171" s="277" t="s">
        <v>224</v>
      </c>
      <c r="E171" s="278" t="s">
        <v>251</v>
      </c>
      <c r="F171" s="279" t="s">
        <v>252</v>
      </c>
      <c r="G171" s="280" t="s">
        <v>133</v>
      </c>
      <c r="H171" s="281">
        <v>116.55</v>
      </c>
      <c r="I171" s="282"/>
      <c r="J171" s="283">
        <f>ROUND(I171*H171,2)</f>
        <v>0</v>
      </c>
      <c r="K171" s="279" t="s">
        <v>21</v>
      </c>
      <c r="L171" s="284"/>
      <c r="M171" s="285" t="s">
        <v>21</v>
      </c>
      <c r="N171" s="286" t="s">
        <v>44</v>
      </c>
      <c r="O171" s="47"/>
      <c r="P171" s="230">
        <f>O171*H171</f>
        <v>0</v>
      </c>
      <c r="Q171" s="230">
        <v>0</v>
      </c>
      <c r="R171" s="230">
        <f>Q171*H171</f>
        <v>0</v>
      </c>
      <c r="S171" s="230">
        <v>0</v>
      </c>
      <c r="T171" s="231">
        <f>S171*H171</f>
        <v>0</v>
      </c>
      <c r="AR171" s="24" t="s">
        <v>146</v>
      </c>
      <c r="AT171" s="24" t="s">
        <v>224</v>
      </c>
      <c r="AU171" s="24" t="s">
        <v>83</v>
      </c>
      <c r="AY171" s="24" t="s">
        <v>128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24" t="s">
        <v>81</v>
      </c>
      <c r="BK171" s="232">
        <f>ROUND(I171*H171,2)</f>
        <v>0</v>
      </c>
      <c r="BL171" s="24" t="s">
        <v>134</v>
      </c>
      <c r="BM171" s="24" t="s">
        <v>253</v>
      </c>
    </row>
    <row r="172" s="11" customFormat="1">
      <c r="B172" s="233"/>
      <c r="C172" s="234"/>
      <c r="D172" s="235" t="s">
        <v>135</v>
      </c>
      <c r="E172" s="236" t="s">
        <v>21</v>
      </c>
      <c r="F172" s="237" t="s">
        <v>254</v>
      </c>
      <c r="G172" s="234"/>
      <c r="H172" s="238">
        <v>116.55</v>
      </c>
      <c r="I172" s="239"/>
      <c r="J172" s="234"/>
      <c r="K172" s="234"/>
      <c r="L172" s="240"/>
      <c r="M172" s="241"/>
      <c r="N172" s="242"/>
      <c r="O172" s="242"/>
      <c r="P172" s="242"/>
      <c r="Q172" s="242"/>
      <c r="R172" s="242"/>
      <c r="S172" s="242"/>
      <c r="T172" s="243"/>
      <c r="AT172" s="244" t="s">
        <v>135</v>
      </c>
      <c r="AU172" s="244" t="s">
        <v>83</v>
      </c>
      <c r="AV172" s="11" t="s">
        <v>83</v>
      </c>
      <c r="AW172" s="11" t="s">
        <v>37</v>
      </c>
      <c r="AX172" s="11" t="s">
        <v>73</v>
      </c>
      <c r="AY172" s="244" t="s">
        <v>128</v>
      </c>
    </row>
    <row r="173" s="12" customFormat="1">
      <c r="B173" s="245"/>
      <c r="C173" s="246"/>
      <c r="D173" s="235" t="s">
        <v>135</v>
      </c>
      <c r="E173" s="247" t="s">
        <v>21</v>
      </c>
      <c r="F173" s="248" t="s">
        <v>137</v>
      </c>
      <c r="G173" s="246"/>
      <c r="H173" s="249">
        <v>116.55</v>
      </c>
      <c r="I173" s="250"/>
      <c r="J173" s="246"/>
      <c r="K173" s="246"/>
      <c r="L173" s="251"/>
      <c r="M173" s="252"/>
      <c r="N173" s="253"/>
      <c r="O173" s="253"/>
      <c r="P173" s="253"/>
      <c r="Q173" s="253"/>
      <c r="R173" s="253"/>
      <c r="S173" s="253"/>
      <c r="T173" s="254"/>
      <c r="AT173" s="255" t="s">
        <v>135</v>
      </c>
      <c r="AU173" s="255" t="s">
        <v>83</v>
      </c>
      <c r="AV173" s="12" t="s">
        <v>134</v>
      </c>
      <c r="AW173" s="12" t="s">
        <v>37</v>
      </c>
      <c r="AX173" s="12" t="s">
        <v>81</v>
      </c>
      <c r="AY173" s="255" t="s">
        <v>128</v>
      </c>
    </row>
    <row r="174" s="10" customFormat="1" ht="29.88" customHeight="1">
      <c r="B174" s="205"/>
      <c r="C174" s="206"/>
      <c r="D174" s="207" t="s">
        <v>72</v>
      </c>
      <c r="E174" s="219" t="s">
        <v>146</v>
      </c>
      <c r="F174" s="219" t="s">
        <v>255</v>
      </c>
      <c r="G174" s="206"/>
      <c r="H174" s="206"/>
      <c r="I174" s="209"/>
      <c r="J174" s="220">
        <f>BK174</f>
        <v>0</v>
      </c>
      <c r="K174" s="206"/>
      <c r="L174" s="211"/>
      <c r="M174" s="212"/>
      <c r="N174" s="213"/>
      <c r="O174" s="213"/>
      <c r="P174" s="214">
        <f>SUM(P175:P182)</f>
        <v>0</v>
      </c>
      <c r="Q174" s="213"/>
      <c r="R174" s="214">
        <f>SUM(R175:R182)</f>
        <v>0</v>
      </c>
      <c r="S174" s="213"/>
      <c r="T174" s="215">
        <f>SUM(T175:T182)</f>
        <v>0</v>
      </c>
      <c r="AR174" s="216" t="s">
        <v>81</v>
      </c>
      <c r="AT174" s="217" t="s">
        <v>72</v>
      </c>
      <c r="AU174" s="217" t="s">
        <v>81</v>
      </c>
      <c r="AY174" s="216" t="s">
        <v>128</v>
      </c>
      <c r="BK174" s="218">
        <f>SUM(BK175:BK182)</f>
        <v>0</v>
      </c>
    </row>
    <row r="175" s="1" customFormat="1" ht="16.5" customHeight="1">
      <c r="B175" s="46"/>
      <c r="C175" s="221" t="s">
        <v>256</v>
      </c>
      <c r="D175" s="221" t="s">
        <v>130</v>
      </c>
      <c r="E175" s="222" t="s">
        <v>257</v>
      </c>
      <c r="F175" s="223" t="s">
        <v>258</v>
      </c>
      <c r="G175" s="224" t="s">
        <v>259</v>
      </c>
      <c r="H175" s="225">
        <v>8</v>
      </c>
      <c r="I175" s="226"/>
      <c r="J175" s="227">
        <f>ROUND(I175*H175,2)</f>
        <v>0</v>
      </c>
      <c r="K175" s="223" t="s">
        <v>21</v>
      </c>
      <c r="L175" s="72"/>
      <c r="M175" s="228" t="s">
        <v>21</v>
      </c>
      <c r="N175" s="229" t="s">
        <v>44</v>
      </c>
      <c r="O175" s="47"/>
      <c r="P175" s="230">
        <f>O175*H175</f>
        <v>0</v>
      </c>
      <c r="Q175" s="230">
        <v>0</v>
      </c>
      <c r="R175" s="230">
        <f>Q175*H175</f>
        <v>0</v>
      </c>
      <c r="S175" s="230">
        <v>0</v>
      </c>
      <c r="T175" s="231">
        <f>S175*H175</f>
        <v>0</v>
      </c>
      <c r="AR175" s="24" t="s">
        <v>134</v>
      </c>
      <c r="AT175" s="24" t="s">
        <v>130</v>
      </c>
      <c r="AU175" s="24" t="s">
        <v>83</v>
      </c>
      <c r="AY175" s="24" t="s">
        <v>128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24" t="s">
        <v>81</v>
      </c>
      <c r="BK175" s="232">
        <f>ROUND(I175*H175,2)</f>
        <v>0</v>
      </c>
      <c r="BL175" s="24" t="s">
        <v>134</v>
      </c>
      <c r="BM175" s="24" t="s">
        <v>260</v>
      </c>
    </row>
    <row r="176" s="11" customFormat="1">
      <c r="B176" s="233"/>
      <c r="C176" s="234"/>
      <c r="D176" s="235" t="s">
        <v>135</v>
      </c>
      <c r="E176" s="236" t="s">
        <v>21</v>
      </c>
      <c r="F176" s="237" t="s">
        <v>146</v>
      </c>
      <c r="G176" s="234"/>
      <c r="H176" s="238">
        <v>8</v>
      </c>
      <c r="I176" s="239"/>
      <c r="J176" s="234"/>
      <c r="K176" s="234"/>
      <c r="L176" s="240"/>
      <c r="M176" s="241"/>
      <c r="N176" s="242"/>
      <c r="O176" s="242"/>
      <c r="P176" s="242"/>
      <c r="Q176" s="242"/>
      <c r="R176" s="242"/>
      <c r="S176" s="242"/>
      <c r="T176" s="243"/>
      <c r="AT176" s="244" t="s">
        <v>135</v>
      </c>
      <c r="AU176" s="244" t="s">
        <v>83</v>
      </c>
      <c r="AV176" s="11" t="s">
        <v>83</v>
      </c>
      <c r="AW176" s="11" t="s">
        <v>37</v>
      </c>
      <c r="AX176" s="11" t="s">
        <v>73</v>
      </c>
      <c r="AY176" s="244" t="s">
        <v>128</v>
      </c>
    </row>
    <row r="177" s="12" customFormat="1">
      <c r="B177" s="245"/>
      <c r="C177" s="246"/>
      <c r="D177" s="235" t="s">
        <v>135</v>
      </c>
      <c r="E177" s="247" t="s">
        <v>21</v>
      </c>
      <c r="F177" s="248" t="s">
        <v>137</v>
      </c>
      <c r="G177" s="246"/>
      <c r="H177" s="249">
        <v>8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AT177" s="255" t="s">
        <v>135</v>
      </c>
      <c r="AU177" s="255" t="s">
        <v>83</v>
      </c>
      <c r="AV177" s="12" t="s">
        <v>134</v>
      </c>
      <c r="AW177" s="12" t="s">
        <v>37</v>
      </c>
      <c r="AX177" s="12" t="s">
        <v>81</v>
      </c>
      <c r="AY177" s="255" t="s">
        <v>128</v>
      </c>
    </row>
    <row r="178" s="1" customFormat="1" ht="25.5" customHeight="1">
      <c r="B178" s="46"/>
      <c r="C178" s="221" t="s">
        <v>261</v>
      </c>
      <c r="D178" s="221" t="s">
        <v>130</v>
      </c>
      <c r="E178" s="222" t="s">
        <v>262</v>
      </c>
      <c r="F178" s="223" t="s">
        <v>263</v>
      </c>
      <c r="G178" s="224" t="s">
        <v>264</v>
      </c>
      <c r="H178" s="225">
        <v>8</v>
      </c>
      <c r="I178" s="226"/>
      <c r="J178" s="227">
        <f>ROUND(I178*H178,2)</f>
        <v>0</v>
      </c>
      <c r="K178" s="223" t="s">
        <v>21</v>
      </c>
      <c r="L178" s="72"/>
      <c r="M178" s="228" t="s">
        <v>21</v>
      </c>
      <c r="N178" s="229" t="s">
        <v>44</v>
      </c>
      <c r="O178" s="47"/>
      <c r="P178" s="230">
        <f>O178*H178</f>
        <v>0</v>
      </c>
      <c r="Q178" s="230">
        <v>0</v>
      </c>
      <c r="R178" s="230">
        <f>Q178*H178</f>
        <v>0</v>
      </c>
      <c r="S178" s="230">
        <v>0</v>
      </c>
      <c r="T178" s="231">
        <f>S178*H178</f>
        <v>0</v>
      </c>
      <c r="AR178" s="24" t="s">
        <v>134</v>
      </c>
      <c r="AT178" s="24" t="s">
        <v>130</v>
      </c>
      <c r="AU178" s="24" t="s">
        <v>83</v>
      </c>
      <c r="AY178" s="24" t="s">
        <v>128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24" t="s">
        <v>81</v>
      </c>
      <c r="BK178" s="232">
        <f>ROUND(I178*H178,2)</f>
        <v>0</v>
      </c>
      <c r="BL178" s="24" t="s">
        <v>134</v>
      </c>
      <c r="BM178" s="24" t="s">
        <v>265</v>
      </c>
    </row>
    <row r="179" s="1" customFormat="1" ht="16.5" customHeight="1">
      <c r="B179" s="46"/>
      <c r="C179" s="277" t="s">
        <v>266</v>
      </c>
      <c r="D179" s="277" t="s">
        <v>224</v>
      </c>
      <c r="E179" s="278" t="s">
        <v>267</v>
      </c>
      <c r="F179" s="279" t="s">
        <v>268</v>
      </c>
      <c r="G179" s="280" t="s">
        <v>259</v>
      </c>
      <c r="H179" s="281">
        <v>8</v>
      </c>
      <c r="I179" s="282"/>
      <c r="J179" s="283">
        <f>ROUND(I179*H179,2)</f>
        <v>0</v>
      </c>
      <c r="K179" s="279" t="s">
        <v>21</v>
      </c>
      <c r="L179" s="284"/>
      <c r="M179" s="285" t="s">
        <v>21</v>
      </c>
      <c r="N179" s="286" t="s">
        <v>44</v>
      </c>
      <c r="O179" s="47"/>
      <c r="P179" s="230">
        <f>O179*H179</f>
        <v>0</v>
      </c>
      <c r="Q179" s="230">
        <v>0</v>
      </c>
      <c r="R179" s="230">
        <f>Q179*H179</f>
        <v>0</v>
      </c>
      <c r="S179" s="230">
        <v>0</v>
      </c>
      <c r="T179" s="231">
        <f>S179*H179</f>
        <v>0</v>
      </c>
      <c r="AR179" s="24" t="s">
        <v>146</v>
      </c>
      <c r="AT179" s="24" t="s">
        <v>224</v>
      </c>
      <c r="AU179" s="24" t="s">
        <v>83</v>
      </c>
      <c r="AY179" s="24" t="s">
        <v>128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24" t="s">
        <v>81</v>
      </c>
      <c r="BK179" s="232">
        <f>ROUND(I179*H179,2)</f>
        <v>0</v>
      </c>
      <c r="BL179" s="24" t="s">
        <v>134</v>
      </c>
      <c r="BM179" s="24" t="s">
        <v>269</v>
      </c>
    </row>
    <row r="180" s="1" customFormat="1" ht="16.5" customHeight="1">
      <c r="B180" s="46"/>
      <c r="C180" s="221" t="s">
        <v>270</v>
      </c>
      <c r="D180" s="221" t="s">
        <v>130</v>
      </c>
      <c r="E180" s="222" t="s">
        <v>271</v>
      </c>
      <c r="F180" s="223" t="s">
        <v>272</v>
      </c>
      <c r="G180" s="224" t="s">
        <v>264</v>
      </c>
      <c r="H180" s="225">
        <v>8</v>
      </c>
      <c r="I180" s="226"/>
      <c r="J180" s="227">
        <f>ROUND(I180*H180,2)</f>
        <v>0</v>
      </c>
      <c r="K180" s="223" t="s">
        <v>21</v>
      </c>
      <c r="L180" s="72"/>
      <c r="M180" s="228" t="s">
        <v>21</v>
      </c>
      <c r="N180" s="229" t="s">
        <v>44</v>
      </c>
      <c r="O180" s="47"/>
      <c r="P180" s="230">
        <f>O180*H180</f>
        <v>0</v>
      </c>
      <c r="Q180" s="230">
        <v>0</v>
      </c>
      <c r="R180" s="230">
        <f>Q180*H180</f>
        <v>0</v>
      </c>
      <c r="S180" s="230">
        <v>0</v>
      </c>
      <c r="T180" s="231">
        <f>S180*H180</f>
        <v>0</v>
      </c>
      <c r="AR180" s="24" t="s">
        <v>134</v>
      </c>
      <c r="AT180" s="24" t="s">
        <v>130</v>
      </c>
      <c r="AU180" s="24" t="s">
        <v>83</v>
      </c>
      <c r="AY180" s="24" t="s">
        <v>128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24" t="s">
        <v>81</v>
      </c>
      <c r="BK180" s="232">
        <f>ROUND(I180*H180,2)</f>
        <v>0</v>
      </c>
      <c r="BL180" s="24" t="s">
        <v>134</v>
      </c>
      <c r="BM180" s="24" t="s">
        <v>273</v>
      </c>
    </row>
    <row r="181" s="1" customFormat="1" ht="25.5" customHeight="1">
      <c r="B181" s="46"/>
      <c r="C181" s="221" t="s">
        <v>274</v>
      </c>
      <c r="D181" s="221" t="s">
        <v>130</v>
      </c>
      <c r="E181" s="222" t="s">
        <v>275</v>
      </c>
      <c r="F181" s="223" t="s">
        <v>276</v>
      </c>
      <c r="G181" s="224" t="s">
        <v>264</v>
      </c>
      <c r="H181" s="225">
        <v>8</v>
      </c>
      <c r="I181" s="226"/>
      <c r="J181" s="227">
        <f>ROUND(I181*H181,2)</f>
        <v>0</v>
      </c>
      <c r="K181" s="223" t="s">
        <v>21</v>
      </c>
      <c r="L181" s="72"/>
      <c r="M181" s="228" t="s">
        <v>21</v>
      </c>
      <c r="N181" s="229" t="s">
        <v>44</v>
      </c>
      <c r="O181" s="47"/>
      <c r="P181" s="230">
        <f>O181*H181</f>
        <v>0</v>
      </c>
      <c r="Q181" s="230">
        <v>0</v>
      </c>
      <c r="R181" s="230">
        <f>Q181*H181</f>
        <v>0</v>
      </c>
      <c r="S181" s="230">
        <v>0</v>
      </c>
      <c r="T181" s="231">
        <f>S181*H181</f>
        <v>0</v>
      </c>
      <c r="AR181" s="24" t="s">
        <v>134</v>
      </c>
      <c r="AT181" s="24" t="s">
        <v>130</v>
      </c>
      <c r="AU181" s="24" t="s">
        <v>83</v>
      </c>
      <c r="AY181" s="24" t="s">
        <v>128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24" t="s">
        <v>81</v>
      </c>
      <c r="BK181" s="232">
        <f>ROUND(I181*H181,2)</f>
        <v>0</v>
      </c>
      <c r="BL181" s="24" t="s">
        <v>134</v>
      </c>
      <c r="BM181" s="24" t="s">
        <v>277</v>
      </c>
    </row>
    <row r="182" s="1" customFormat="1" ht="16.5" customHeight="1">
      <c r="B182" s="46"/>
      <c r="C182" s="277" t="s">
        <v>278</v>
      </c>
      <c r="D182" s="277" t="s">
        <v>224</v>
      </c>
      <c r="E182" s="278" t="s">
        <v>279</v>
      </c>
      <c r="F182" s="279" t="s">
        <v>280</v>
      </c>
      <c r="G182" s="280" t="s">
        <v>264</v>
      </c>
      <c r="H182" s="281">
        <v>8</v>
      </c>
      <c r="I182" s="282"/>
      <c r="J182" s="283">
        <f>ROUND(I182*H182,2)</f>
        <v>0</v>
      </c>
      <c r="K182" s="279" t="s">
        <v>21</v>
      </c>
      <c r="L182" s="284"/>
      <c r="M182" s="285" t="s">
        <v>21</v>
      </c>
      <c r="N182" s="286" t="s">
        <v>44</v>
      </c>
      <c r="O182" s="47"/>
      <c r="P182" s="230">
        <f>O182*H182</f>
        <v>0</v>
      </c>
      <c r="Q182" s="230">
        <v>0</v>
      </c>
      <c r="R182" s="230">
        <f>Q182*H182</f>
        <v>0</v>
      </c>
      <c r="S182" s="230">
        <v>0</v>
      </c>
      <c r="T182" s="231">
        <f>S182*H182</f>
        <v>0</v>
      </c>
      <c r="AR182" s="24" t="s">
        <v>146</v>
      </c>
      <c r="AT182" s="24" t="s">
        <v>224</v>
      </c>
      <c r="AU182" s="24" t="s">
        <v>83</v>
      </c>
      <c r="AY182" s="24" t="s">
        <v>128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24" t="s">
        <v>81</v>
      </c>
      <c r="BK182" s="232">
        <f>ROUND(I182*H182,2)</f>
        <v>0</v>
      </c>
      <c r="BL182" s="24" t="s">
        <v>134</v>
      </c>
      <c r="BM182" s="24" t="s">
        <v>281</v>
      </c>
    </row>
    <row r="183" s="10" customFormat="1" ht="29.88" customHeight="1">
      <c r="B183" s="205"/>
      <c r="C183" s="206"/>
      <c r="D183" s="207" t="s">
        <v>72</v>
      </c>
      <c r="E183" s="219" t="s">
        <v>179</v>
      </c>
      <c r="F183" s="219" t="s">
        <v>282</v>
      </c>
      <c r="G183" s="206"/>
      <c r="H183" s="206"/>
      <c r="I183" s="209"/>
      <c r="J183" s="220">
        <f>BK183</f>
        <v>0</v>
      </c>
      <c r="K183" s="206"/>
      <c r="L183" s="211"/>
      <c r="M183" s="212"/>
      <c r="N183" s="213"/>
      <c r="O183" s="213"/>
      <c r="P183" s="214">
        <f>SUM(P184:P257)</f>
        <v>0</v>
      </c>
      <c r="Q183" s="213"/>
      <c r="R183" s="214">
        <f>SUM(R184:R257)</f>
        <v>0</v>
      </c>
      <c r="S183" s="213"/>
      <c r="T183" s="215">
        <f>SUM(T184:T257)</f>
        <v>0</v>
      </c>
      <c r="AR183" s="216" t="s">
        <v>81</v>
      </c>
      <c r="AT183" s="217" t="s">
        <v>72</v>
      </c>
      <c r="AU183" s="217" t="s">
        <v>81</v>
      </c>
      <c r="AY183" s="216" t="s">
        <v>128</v>
      </c>
      <c r="BK183" s="218">
        <f>SUM(BK184:BK257)</f>
        <v>0</v>
      </c>
    </row>
    <row r="184" s="1" customFormat="1" ht="16.5" customHeight="1">
      <c r="B184" s="46"/>
      <c r="C184" s="221" t="s">
        <v>202</v>
      </c>
      <c r="D184" s="221" t="s">
        <v>130</v>
      </c>
      <c r="E184" s="222" t="s">
        <v>283</v>
      </c>
      <c r="F184" s="223" t="s">
        <v>284</v>
      </c>
      <c r="G184" s="224" t="s">
        <v>264</v>
      </c>
      <c r="H184" s="225">
        <v>1</v>
      </c>
      <c r="I184" s="226"/>
      <c r="J184" s="227">
        <f>ROUND(I184*H184,2)</f>
        <v>0</v>
      </c>
      <c r="K184" s="223" t="s">
        <v>21</v>
      </c>
      <c r="L184" s="72"/>
      <c r="M184" s="228" t="s">
        <v>21</v>
      </c>
      <c r="N184" s="229" t="s">
        <v>44</v>
      </c>
      <c r="O184" s="47"/>
      <c r="P184" s="230">
        <f>O184*H184</f>
        <v>0</v>
      </c>
      <c r="Q184" s="230">
        <v>0</v>
      </c>
      <c r="R184" s="230">
        <f>Q184*H184</f>
        <v>0</v>
      </c>
      <c r="S184" s="230">
        <v>0</v>
      </c>
      <c r="T184" s="231">
        <f>S184*H184</f>
        <v>0</v>
      </c>
      <c r="AR184" s="24" t="s">
        <v>134</v>
      </c>
      <c r="AT184" s="24" t="s">
        <v>130</v>
      </c>
      <c r="AU184" s="24" t="s">
        <v>83</v>
      </c>
      <c r="AY184" s="24" t="s">
        <v>128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24" t="s">
        <v>81</v>
      </c>
      <c r="BK184" s="232">
        <f>ROUND(I184*H184,2)</f>
        <v>0</v>
      </c>
      <c r="BL184" s="24" t="s">
        <v>134</v>
      </c>
      <c r="BM184" s="24" t="s">
        <v>285</v>
      </c>
    </row>
    <row r="185" s="1" customFormat="1" ht="25.5" customHeight="1">
      <c r="B185" s="46"/>
      <c r="C185" s="221" t="s">
        <v>286</v>
      </c>
      <c r="D185" s="221" t="s">
        <v>130</v>
      </c>
      <c r="E185" s="222" t="s">
        <v>287</v>
      </c>
      <c r="F185" s="223" t="s">
        <v>288</v>
      </c>
      <c r="G185" s="224" t="s">
        <v>264</v>
      </c>
      <c r="H185" s="225">
        <v>4</v>
      </c>
      <c r="I185" s="226"/>
      <c r="J185" s="227">
        <f>ROUND(I185*H185,2)</f>
        <v>0</v>
      </c>
      <c r="K185" s="223" t="s">
        <v>21</v>
      </c>
      <c r="L185" s="72"/>
      <c r="M185" s="228" t="s">
        <v>21</v>
      </c>
      <c r="N185" s="229" t="s">
        <v>44</v>
      </c>
      <c r="O185" s="47"/>
      <c r="P185" s="230">
        <f>O185*H185</f>
        <v>0</v>
      </c>
      <c r="Q185" s="230">
        <v>0</v>
      </c>
      <c r="R185" s="230">
        <f>Q185*H185</f>
        <v>0</v>
      </c>
      <c r="S185" s="230">
        <v>0</v>
      </c>
      <c r="T185" s="231">
        <f>S185*H185</f>
        <v>0</v>
      </c>
      <c r="AR185" s="24" t="s">
        <v>134</v>
      </c>
      <c r="AT185" s="24" t="s">
        <v>130</v>
      </c>
      <c r="AU185" s="24" t="s">
        <v>83</v>
      </c>
      <c r="AY185" s="24" t="s">
        <v>128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24" t="s">
        <v>81</v>
      </c>
      <c r="BK185" s="232">
        <f>ROUND(I185*H185,2)</f>
        <v>0</v>
      </c>
      <c r="BL185" s="24" t="s">
        <v>134</v>
      </c>
      <c r="BM185" s="24" t="s">
        <v>289</v>
      </c>
    </row>
    <row r="186" s="1" customFormat="1" ht="25.5" customHeight="1">
      <c r="B186" s="46"/>
      <c r="C186" s="221" t="s">
        <v>206</v>
      </c>
      <c r="D186" s="221" t="s">
        <v>130</v>
      </c>
      <c r="E186" s="222" t="s">
        <v>290</v>
      </c>
      <c r="F186" s="223" t="s">
        <v>291</v>
      </c>
      <c r="G186" s="224" t="s">
        <v>264</v>
      </c>
      <c r="H186" s="225">
        <v>1</v>
      </c>
      <c r="I186" s="226"/>
      <c r="J186" s="227">
        <f>ROUND(I186*H186,2)</f>
        <v>0</v>
      </c>
      <c r="K186" s="223" t="s">
        <v>21</v>
      </c>
      <c r="L186" s="72"/>
      <c r="M186" s="228" t="s">
        <v>21</v>
      </c>
      <c r="N186" s="229" t="s">
        <v>44</v>
      </c>
      <c r="O186" s="47"/>
      <c r="P186" s="230">
        <f>O186*H186</f>
        <v>0</v>
      </c>
      <c r="Q186" s="230">
        <v>0</v>
      </c>
      <c r="R186" s="230">
        <f>Q186*H186</f>
        <v>0</v>
      </c>
      <c r="S186" s="230">
        <v>0</v>
      </c>
      <c r="T186" s="231">
        <f>S186*H186</f>
        <v>0</v>
      </c>
      <c r="AR186" s="24" t="s">
        <v>134</v>
      </c>
      <c r="AT186" s="24" t="s">
        <v>130</v>
      </c>
      <c r="AU186" s="24" t="s">
        <v>83</v>
      </c>
      <c r="AY186" s="24" t="s">
        <v>128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24" t="s">
        <v>81</v>
      </c>
      <c r="BK186" s="232">
        <f>ROUND(I186*H186,2)</f>
        <v>0</v>
      </c>
      <c r="BL186" s="24" t="s">
        <v>134</v>
      </c>
      <c r="BM186" s="24" t="s">
        <v>292</v>
      </c>
    </row>
    <row r="187" s="1" customFormat="1" ht="16.5" customHeight="1">
      <c r="B187" s="46"/>
      <c r="C187" s="277" t="s">
        <v>293</v>
      </c>
      <c r="D187" s="277" t="s">
        <v>224</v>
      </c>
      <c r="E187" s="278" t="s">
        <v>294</v>
      </c>
      <c r="F187" s="279" t="s">
        <v>295</v>
      </c>
      <c r="G187" s="280" t="s">
        <v>264</v>
      </c>
      <c r="H187" s="281">
        <v>5</v>
      </c>
      <c r="I187" s="282"/>
      <c r="J187" s="283">
        <f>ROUND(I187*H187,2)</f>
        <v>0</v>
      </c>
      <c r="K187" s="279" t="s">
        <v>21</v>
      </c>
      <c r="L187" s="284"/>
      <c r="M187" s="285" t="s">
        <v>21</v>
      </c>
      <c r="N187" s="286" t="s">
        <v>44</v>
      </c>
      <c r="O187" s="47"/>
      <c r="P187" s="230">
        <f>O187*H187</f>
        <v>0</v>
      </c>
      <c r="Q187" s="230">
        <v>0</v>
      </c>
      <c r="R187" s="230">
        <f>Q187*H187</f>
        <v>0</v>
      </c>
      <c r="S187" s="230">
        <v>0</v>
      </c>
      <c r="T187" s="231">
        <f>S187*H187</f>
        <v>0</v>
      </c>
      <c r="AR187" s="24" t="s">
        <v>146</v>
      </c>
      <c r="AT187" s="24" t="s">
        <v>224</v>
      </c>
      <c r="AU187" s="24" t="s">
        <v>83</v>
      </c>
      <c r="AY187" s="24" t="s">
        <v>128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24" t="s">
        <v>81</v>
      </c>
      <c r="BK187" s="232">
        <f>ROUND(I187*H187,2)</f>
        <v>0</v>
      </c>
      <c r="BL187" s="24" t="s">
        <v>134</v>
      </c>
      <c r="BM187" s="24" t="s">
        <v>296</v>
      </c>
    </row>
    <row r="188" s="1" customFormat="1" ht="25.5" customHeight="1">
      <c r="B188" s="46"/>
      <c r="C188" s="221" t="s">
        <v>211</v>
      </c>
      <c r="D188" s="221" t="s">
        <v>130</v>
      </c>
      <c r="E188" s="222" t="s">
        <v>297</v>
      </c>
      <c r="F188" s="223" t="s">
        <v>298</v>
      </c>
      <c r="G188" s="224" t="s">
        <v>264</v>
      </c>
      <c r="H188" s="225">
        <v>1</v>
      </c>
      <c r="I188" s="226"/>
      <c r="J188" s="227">
        <f>ROUND(I188*H188,2)</f>
        <v>0</v>
      </c>
      <c r="K188" s="223" t="s">
        <v>21</v>
      </c>
      <c r="L188" s="72"/>
      <c r="M188" s="228" t="s">
        <v>21</v>
      </c>
      <c r="N188" s="229" t="s">
        <v>44</v>
      </c>
      <c r="O188" s="47"/>
      <c r="P188" s="230">
        <f>O188*H188</f>
        <v>0</v>
      </c>
      <c r="Q188" s="230">
        <v>0</v>
      </c>
      <c r="R188" s="230">
        <f>Q188*H188</f>
        <v>0</v>
      </c>
      <c r="S188" s="230">
        <v>0</v>
      </c>
      <c r="T188" s="231">
        <f>S188*H188</f>
        <v>0</v>
      </c>
      <c r="AR188" s="24" t="s">
        <v>134</v>
      </c>
      <c r="AT188" s="24" t="s">
        <v>130</v>
      </c>
      <c r="AU188" s="24" t="s">
        <v>83</v>
      </c>
      <c r="AY188" s="24" t="s">
        <v>128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24" t="s">
        <v>81</v>
      </c>
      <c r="BK188" s="232">
        <f>ROUND(I188*H188,2)</f>
        <v>0</v>
      </c>
      <c r="BL188" s="24" t="s">
        <v>134</v>
      </c>
      <c r="BM188" s="24" t="s">
        <v>256</v>
      </c>
    </row>
    <row r="189" s="1" customFormat="1" ht="16.5" customHeight="1">
      <c r="B189" s="46"/>
      <c r="C189" s="277" t="s">
        <v>299</v>
      </c>
      <c r="D189" s="277" t="s">
        <v>224</v>
      </c>
      <c r="E189" s="278" t="s">
        <v>300</v>
      </c>
      <c r="F189" s="279" t="s">
        <v>301</v>
      </c>
      <c r="G189" s="280" t="s">
        <v>264</v>
      </c>
      <c r="H189" s="281">
        <v>1</v>
      </c>
      <c r="I189" s="282"/>
      <c r="J189" s="283">
        <f>ROUND(I189*H189,2)</f>
        <v>0</v>
      </c>
      <c r="K189" s="279" t="s">
        <v>21</v>
      </c>
      <c r="L189" s="284"/>
      <c r="M189" s="285" t="s">
        <v>21</v>
      </c>
      <c r="N189" s="286" t="s">
        <v>44</v>
      </c>
      <c r="O189" s="47"/>
      <c r="P189" s="230">
        <f>O189*H189</f>
        <v>0</v>
      </c>
      <c r="Q189" s="230">
        <v>0</v>
      </c>
      <c r="R189" s="230">
        <f>Q189*H189</f>
        <v>0</v>
      </c>
      <c r="S189" s="230">
        <v>0</v>
      </c>
      <c r="T189" s="231">
        <f>S189*H189</f>
        <v>0</v>
      </c>
      <c r="AR189" s="24" t="s">
        <v>146</v>
      </c>
      <c r="AT189" s="24" t="s">
        <v>224</v>
      </c>
      <c r="AU189" s="24" t="s">
        <v>83</v>
      </c>
      <c r="AY189" s="24" t="s">
        <v>128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24" t="s">
        <v>81</v>
      </c>
      <c r="BK189" s="232">
        <f>ROUND(I189*H189,2)</f>
        <v>0</v>
      </c>
      <c r="BL189" s="24" t="s">
        <v>134</v>
      </c>
      <c r="BM189" s="24" t="s">
        <v>266</v>
      </c>
    </row>
    <row r="190" s="1" customFormat="1" ht="25.5" customHeight="1">
      <c r="B190" s="46"/>
      <c r="C190" s="221" t="s">
        <v>215</v>
      </c>
      <c r="D190" s="221" t="s">
        <v>130</v>
      </c>
      <c r="E190" s="222" t="s">
        <v>302</v>
      </c>
      <c r="F190" s="223" t="s">
        <v>303</v>
      </c>
      <c r="G190" s="224" t="s">
        <v>165</v>
      </c>
      <c r="H190" s="225">
        <v>38</v>
      </c>
      <c r="I190" s="226"/>
      <c r="J190" s="227">
        <f>ROUND(I190*H190,2)</f>
        <v>0</v>
      </c>
      <c r="K190" s="223" t="s">
        <v>21</v>
      </c>
      <c r="L190" s="72"/>
      <c r="M190" s="228" t="s">
        <v>21</v>
      </c>
      <c r="N190" s="229" t="s">
        <v>44</v>
      </c>
      <c r="O190" s="47"/>
      <c r="P190" s="230">
        <f>O190*H190</f>
        <v>0</v>
      </c>
      <c r="Q190" s="230">
        <v>0</v>
      </c>
      <c r="R190" s="230">
        <f>Q190*H190</f>
        <v>0</v>
      </c>
      <c r="S190" s="230">
        <v>0</v>
      </c>
      <c r="T190" s="231">
        <f>S190*H190</f>
        <v>0</v>
      </c>
      <c r="AR190" s="24" t="s">
        <v>134</v>
      </c>
      <c r="AT190" s="24" t="s">
        <v>130</v>
      </c>
      <c r="AU190" s="24" t="s">
        <v>83</v>
      </c>
      <c r="AY190" s="24" t="s">
        <v>128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24" t="s">
        <v>81</v>
      </c>
      <c r="BK190" s="232">
        <f>ROUND(I190*H190,2)</f>
        <v>0</v>
      </c>
      <c r="BL190" s="24" t="s">
        <v>134</v>
      </c>
      <c r="BM190" s="24" t="s">
        <v>278</v>
      </c>
    </row>
    <row r="191" s="11" customFormat="1">
      <c r="B191" s="233"/>
      <c r="C191" s="234"/>
      <c r="D191" s="235" t="s">
        <v>135</v>
      </c>
      <c r="E191" s="236" t="s">
        <v>21</v>
      </c>
      <c r="F191" s="237" t="s">
        <v>304</v>
      </c>
      <c r="G191" s="234"/>
      <c r="H191" s="238">
        <v>38</v>
      </c>
      <c r="I191" s="239"/>
      <c r="J191" s="234"/>
      <c r="K191" s="234"/>
      <c r="L191" s="240"/>
      <c r="M191" s="241"/>
      <c r="N191" s="242"/>
      <c r="O191" s="242"/>
      <c r="P191" s="242"/>
      <c r="Q191" s="242"/>
      <c r="R191" s="242"/>
      <c r="S191" s="242"/>
      <c r="T191" s="243"/>
      <c r="AT191" s="244" t="s">
        <v>135</v>
      </c>
      <c r="AU191" s="244" t="s">
        <v>83</v>
      </c>
      <c r="AV191" s="11" t="s">
        <v>83</v>
      </c>
      <c r="AW191" s="11" t="s">
        <v>37</v>
      </c>
      <c r="AX191" s="11" t="s">
        <v>73</v>
      </c>
      <c r="AY191" s="244" t="s">
        <v>128</v>
      </c>
    </row>
    <row r="192" s="12" customFormat="1">
      <c r="B192" s="245"/>
      <c r="C192" s="246"/>
      <c r="D192" s="235" t="s">
        <v>135</v>
      </c>
      <c r="E192" s="247" t="s">
        <v>21</v>
      </c>
      <c r="F192" s="248" t="s">
        <v>137</v>
      </c>
      <c r="G192" s="246"/>
      <c r="H192" s="249">
        <v>38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AT192" s="255" t="s">
        <v>135</v>
      </c>
      <c r="AU192" s="255" t="s">
        <v>83</v>
      </c>
      <c r="AV192" s="12" t="s">
        <v>134</v>
      </c>
      <c r="AW192" s="12" t="s">
        <v>37</v>
      </c>
      <c r="AX192" s="12" t="s">
        <v>81</v>
      </c>
      <c r="AY192" s="255" t="s">
        <v>128</v>
      </c>
    </row>
    <row r="193" s="1" customFormat="1" ht="25.5" customHeight="1">
      <c r="B193" s="46"/>
      <c r="C193" s="221" t="s">
        <v>305</v>
      </c>
      <c r="D193" s="221" t="s">
        <v>130</v>
      </c>
      <c r="E193" s="222" t="s">
        <v>306</v>
      </c>
      <c r="F193" s="223" t="s">
        <v>307</v>
      </c>
      <c r="G193" s="224" t="s">
        <v>165</v>
      </c>
      <c r="H193" s="225">
        <v>15</v>
      </c>
      <c r="I193" s="226"/>
      <c r="J193" s="227">
        <f>ROUND(I193*H193,2)</f>
        <v>0</v>
      </c>
      <c r="K193" s="223" t="s">
        <v>21</v>
      </c>
      <c r="L193" s="72"/>
      <c r="M193" s="228" t="s">
        <v>21</v>
      </c>
      <c r="N193" s="229" t="s">
        <v>44</v>
      </c>
      <c r="O193" s="47"/>
      <c r="P193" s="230">
        <f>O193*H193</f>
        <v>0</v>
      </c>
      <c r="Q193" s="230">
        <v>0</v>
      </c>
      <c r="R193" s="230">
        <f>Q193*H193</f>
        <v>0</v>
      </c>
      <c r="S193" s="230">
        <v>0</v>
      </c>
      <c r="T193" s="231">
        <f>S193*H193</f>
        <v>0</v>
      </c>
      <c r="AR193" s="24" t="s">
        <v>134</v>
      </c>
      <c r="AT193" s="24" t="s">
        <v>130</v>
      </c>
      <c r="AU193" s="24" t="s">
        <v>83</v>
      </c>
      <c r="AY193" s="24" t="s">
        <v>128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24" t="s">
        <v>81</v>
      </c>
      <c r="BK193" s="232">
        <f>ROUND(I193*H193,2)</f>
        <v>0</v>
      </c>
      <c r="BL193" s="24" t="s">
        <v>134</v>
      </c>
      <c r="BM193" s="24" t="s">
        <v>308</v>
      </c>
    </row>
    <row r="194" s="11" customFormat="1">
      <c r="B194" s="233"/>
      <c r="C194" s="234"/>
      <c r="D194" s="235" t="s">
        <v>135</v>
      </c>
      <c r="E194" s="236" t="s">
        <v>21</v>
      </c>
      <c r="F194" s="237" t="s">
        <v>309</v>
      </c>
      <c r="G194" s="234"/>
      <c r="H194" s="238">
        <v>5</v>
      </c>
      <c r="I194" s="239"/>
      <c r="J194" s="234"/>
      <c r="K194" s="234"/>
      <c r="L194" s="240"/>
      <c r="M194" s="241"/>
      <c r="N194" s="242"/>
      <c r="O194" s="242"/>
      <c r="P194" s="242"/>
      <c r="Q194" s="242"/>
      <c r="R194" s="242"/>
      <c r="S194" s="242"/>
      <c r="T194" s="243"/>
      <c r="AT194" s="244" t="s">
        <v>135</v>
      </c>
      <c r="AU194" s="244" t="s">
        <v>83</v>
      </c>
      <c r="AV194" s="11" t="s">
        <v>83</v>
      </c>
      <c r="AW194" s="11" t="s">
        <v>37</v>
      </c>
      <c r="AX194" s="11" t="s">
        <v>73</v>
      </c>
      <c r="AY194" s="244" t="s">
        <v>128</v>
      </c>
    </row>
    <row r="195" s="11" customFormat="1">
      <c r="B195" s="233"/>
      <c r="C195" s="234"/>
      <c r="D195" s="235" t="s">
        <v>135</v>
      </c>
      <c r="E195" s="236" t="s">
        <v>21</v>
      </c>
      <c r="F195" s="237" t="s">
        <v>310</v>
      </c>
      <c r="G195" s="234"/>
      <c r="H195" s="238">
        <v>10</v>
      </c>
      <c r="I195" s="239"/>
      <c r="J195" s="234"/>
      <c r="K195" s="234"/>
      <c r="L195" s="240"/>
      <c r="M195" s="241"/>
      <c r="N195" s="242"/>
      <c r="O195" s="242"/>
      <c r="P195" s="242"/>
      <c r="Q195" s="242"/>
      <c r="R195" s="242"/>
      <c r="S195" s="242"/>
      <c r="T195" s="243"/>
      <c r="AT195" s="244" t="s">
        <v>135</v>
      </c>
      <c r="AU195" s="244" t="s">
        <v>83</v>
      </c>
      <c r="AV195" s="11" t="s">
        <v>83</v>
      </c>
      <c r="AW195" s="11" t="s">
        <v>37</v>
      </c>
      <c r="AX195" s="11" t="s">
        <v>73</v>
      </c>
      <c r="AY195" s="244" t="s">
        <v>128</v>
      </c>
    </row>
    <row r="196" s="12" customFormat="1">
      <c r="B196" s="245"/>
      <c r="C196" s="246"/>
      <c r="D196" s="235" t="s">
        <v>135</v>
      </c>
      <c r="E196" s="247" t="s">
        <v>21</v>
      </c>
      <c r="F196" s="248" t="s">
        <v>137</v>
      </c>
      <c r="G196" s="246"/>
      <c r="H196" s="249">
        <v>15</v>
      </c>
      <c r="I196" s="250"/>
      <c r="J196" s="246"/>
      <c r="K196" s="246"/>
      <c r="L196" s="251"/>
      <c r="M196" s="252"/>
      <c r="N196" s="253"/>
      <c r="O196" s="253"/>
      <c r="P196" s="253"/>
      <c r="Q196" s="253"/>
      <c r="R196" s="253"/>
      <c r="S196" s="253"/>
      <c r="T196" s="254"/>
      <c r="AT196" s="255" t="s">
        <v>135</v>
      </c>
      <c r="AU196" s="255" t="s">
        <v>83</v>
      </c>
      <c r="AV196" s="12" t="s">
        <v>134</v>
      </c>
      <c r="AW196" s="12" t="s">
        <v>37</v>
      </c>
      <c r="AX196" s="12" t="s">
        <v>81</v>
      </c>
      <c r="AY196" s="255" t="s">
        <v>128</v>
      </c>
    </row>
    <row r="197" s="1" customFormat="1" ht="25.5" customHeight="1">
      <c r="B197" s="46"/>
      <c r="C197" s="221" t="s">
        <v>220</v>
      </c>
      <c r="D197" s="221" t="s">
        <v>130</v>
      </c>
      <c r="E197" s="222" t="s">
        <v>311</v>
      </c>
      <c r="F197" s="223" t="s">
        <v>312</v>
      </c>
      <c r="G197" s="224" t="s">
        <v>133</v>
      </c>
      <c r="H197" s="225">
        <v>21</v>
      </c>
      <c r="I197" s="226"/>
      <c r="J197" s="227">
        <f>ROUND(I197*H197,2)</f>
        <v>0</v>
      </c>
      <c r="K197" s="223" t="s">
        <v>21</v>
      </c>
      <c r="L197" s="72"/>
      <c r="M197" s="228" t="s">
        <v>21</v>
      </c>
      <c r="N197" s="229" t="s">
        <v>44</v>
      </c>
      <c r="O197" s="47"/>
      <c r="P197" s="230">
        <f>O197*H197</f>
        <v>0</v>
      </c>
      <c r="Q197" s="230">
        <v>0</v>
      </c>
      <c r="R197" s="230">
        <f>Q197*H197</f>
        <v>0</v>
      </c>
      <c r="S197" s="230">
        <v>0</v>
      </c>
      <c r="T197" s="231">
        <f>S197*H197</f>
        <v>0</v>
      </c>
      <c r="AR197" s="24" t="s">
        <v>134</v>
      </c>
      <c r="AT197" s="24" t="s">
        <v>130</v>
      </c>
      <c r="AU197" s="24" t="s">
        <v>83</v>
      </c>
      <c r="AY197" s="24" t="s">
        <v>128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24" t="s">
        <v>81</v>
      </c>
      <c r="BK197" s="232">
        <f>ROUND(I197*H197,2)</f>
        <v>0</v>
      </c>
      <c r="BL197" s="24" t="s">
        <v>134</v>
      </c>
      <c r="BM197" s="24" t="s">
        <v>313</v>
      </c>
    </row>
    <row r="198" s="11" customFormat="1">
      <c r="B198" s="233"/>
      <c r="C198" s="234"/>
      <c r="D198" s="235" t="s">
        <v>135</v>
      </c>
      <c r="E198" s="236" t="s">
        <v>21</v>
      </c>
      <c r="F198" s="237" t="s">
        <v>314</v>
      </c>
      <c r="G198" s="234"/>
      <c r="H198" s="238">
        <v>6</v>
      </c>
      <c r="I198" s="239"/>
      <c r="J198" s="234"/>
      <c r="K198" s="234"/>
      <c r="L198" s="240"/>
      <c r="M198" s="241"/>
      <c r="N198" s="242"/>
      <c r="O198" s="242"/>
      <c r="P198" s="242"/>
      <c r="Q198" s="242"/>
      <c r="R198" s="242"/>
      <c r="S198" s="242"/>
      <c r="T198" s="243"/>
      <c r="AT198" s="244" t="s">
        <v>135</v>
      </c>
      <c r="AU198" s="244" t="s">
        <v>83</v>
      </c>
      <c r="AV198" s="11" t="s">
        <v>83</v>
      </c>
      <c r="AW198" s="11" t="s">
        <v>37</v>
      </c>
      <c r="AX198" s="11" t="s">
        <v>73</v>
      </c>
      <c r="AY198" s="244" t="s">
        <v>128</v>
      </c>
    </row>
    <row r="199" s="11" customFormat="1">
      <c r="B199" s="233"/>
      <c r="C199" s="234"/>
      <c r="D199" s="235" t="s">
        <v>135</v>
      </c>
      <c r="E199" s="236" t="s">
        <v>21</v>
      </c>
      <c r="F199" s="237" t="s">
        <v>315</v>
      </c>
      <c r="G199" s="234"/>
      <c r="H199" s="238">
        <v>15</v>
      </c>
      <c r="I199" s="239"/>
      <c r="J199" s="234"/>
      <c r="K199" s="234"/>
      <c r="L199" s="240"/>
      <c r="M199" s="241"/>
      <c r="N199" s="242"/>
      <c r="O199" s="242"/>
      <c r="P199" s="242"/>
      <c r="Q199" s="242"/>
      <c r="R199" s="242"/>
      <c r="S199" s="242"/>
      <c r="T199" s="243"/>
      <c r="AT199" s="244" t="s">
        <v>135</v>
      </c>
      <c r="AU199" s="244" t="s">
        <v>83</v>
      </c>
      <c r="AV199" s="11" t="s">
        <v>83</v>
      </c>
      <c r="AW199" s="11" t="s">
        <v>37</v>
      </c>
      <c r="AX199" s="11" t="s">
        <v>73</v>
      </c>
      <c r="AY199" s="244" t="s">
        <v>128</v>
      </c>
    </row>
    <row r="200" s="12" customFormat="1">
      <c r="B200" s="245"/>
      <c r="C200" s="246"/>
      <c r="D200" s="235" t="s">
        <v>135</v>
      </c>
      <c r="E200" s="247" t="s">
        <v>21</v>
      </c>
      <c r="F200" s="248" t="s">
        <v>137</v>
      </c>
      <c r="G200" s="246"/>
      <c r="H200" s="249">
        <v>21</v>
      </c>
      <c r="I200" s="250"/>
      <c r="J200" s="246"/>
      <c r="K200" s="246"/>
      <c r="L200" s="251"/>
      <c r="M200" s="252"/>
      <c r="N200" s="253"/>
      <c r="O200" s="253"/>
      <c r="P200" s="253"/>
      <c r="Q200" s="253"/>
      <c r="R200" s="253"/>
      <c r="S200" s="253"/>
      <c r="T200" s="254"/>
      <c r="AT200" s="255" t="s">
        <v>135</v>
      </c>
      <c r="AU200" s="255" t="s">
        <v>83</v>
      </c>
      <c r="AV200" s="12" t="s">
        <v>134</v>
      </c>
      <c r="AW200" s="12" t="s">
        <v>37</v>
      </c>
      <c r="AX200" s="12" t="s">
        <v>81</v>
      </c>
      <c r="AY200" s="255" t="s">
        <v>128</v>
      </c>
    </row>
    <row r="201" s="1" customFormat="1" ht="25.5" customHeight="1">
      <c r="B201" s="46"/>
      <c r="C201" s="221" t="s">
        <v>316</v>
      </c>
      <c r="D201" s="221" t="s">
        <v>130</v>
      </c>
      <c r="E201" s="222" t="s">
        <v>317</v>
      </c>
      <c r="F201" s="223" t="s">
        <v>318</v>
      </c>
      <c r="G201" s="224" t="s">
        <v>165</v>
      </c>
      <c r="H201" s="225">
        <v>160.40000000000001</v>
      </c>
      <c r="I201" s="226"/>
      <c r="J201" s="227">
        <f>ROUND(I201*H201,2)</f>
        <v>0</v>
      </c>
      <c r="K201" s="223" t="s">
        <v>21</v>
      </c>
      <c r="L201" s="72"/>
      <c r="M201" s="228" t="s">
        <v>21</v>
      </c>
      <c r="N201" s="229" t="s">
        <v>44</v>
      </c>
      <c r="O201" s="47"/>
      <c r="P201" s="230">
        <f>O201*H201</f>
        <v>0</v>
      </c>
      <c r="Q201" s="230">
        <v>0</v>
      </c>
      <c r="R201" s="230">
        <f>Q201*H201</f>
        <v>0</v>
      </c>
      <c r="S201" s="230">
        <v>0</v>
      </c>
      <c r="T201" s="231">
        <f>S201*H201</f>
        <v>0</v>
      </c>
      <c r="AR201" s="24" t="s">
        <v>134</v>
      </c>
      <c r="AT201" s="24" t="s">
        <v>130</v>
      </c>
      <c r="AU201" s="24" t="s">
        <v>83</v>
      </c>
      <c r="AY201" s="24" t="s">
        <v>128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24" t="s">
        <v>81</v>
      </c>
      <c r="BK201" s="232">
        <f>ROUND(I201*H201,2)</f>
        <v>0</v>
      </c>
      <c r="BL201" s="24" t="s">
        <v>134</v>
      </c>
      <c r="BM201" s="24" t="s">
        <v>319</v>
      </c>
    </row>
    <row r="202" s="11" customFormat="1">
      <c r="B202" s="233"/>
      <c r="C202" s="234"/>
      <c r="D202" s="235" t="s">
        <v>135</v>
      </c>
      <c r="E202" s="236" t="s">
        <v>21</v>
      </c>
      <c r="F202" s="237" t="s">
        <v>320</v>
      </c>
      <c r="G202" s="234"/>
      <c r="H202" s="238">
        <v>160.40000000000001</v>
      </c>
      <c r="I202" s="239"/>
      <c r="J202" s="234"/>
      <c r="K202" s="234"/>
      <c r="L202" s="240"/>
      <c r="M202" s="241"/>
      <c r="N202" s="242"/>
      <c r="O202" s="242"/>
      <c r="P202" s="242"/>
      <c r="Q202" s="242"/>
      <c r="R202" s="242"/>
      <c r="S202" s="242"/>
      <c r="T202" s="243"/>
      <c r="AT202" s="244" t="s">
        <v>135</v>
      </c>
      <c r="AU202" s="244" t="s">
        <v>83</v>
      </c>
      <c r="AV202" s="11" t="s">
        <v>83</v>
      </c>
      <c r="AW202" s="11" t="s">
        <v>37</v>
      </c>
      <c r="AX202" s="11" t="s">
        <v>73</v>
      </c>
      <c r="AY202" s="244" t="s">
        <v>128</v>
      </c>
    </row>
    <row r="203" s="12" customFormat="1">
      <c r="B203" s="245"/>
      <c r="C203" s="246"/>
      <c r="D203" s="235" t="s">
        <v>135</v>
      </c>
      <c r="E203" s="247" t="s">
        <v>21</v>
      </c>
      <c r="F203" s="248" t="s">
        <v>137</v>
      </c>
      <c r="G203" s="246"/>
      <c r="H203" s="249">
        <v>160.40000000000001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AT203" s="255" t="s">
        <v>135</v>
      </c>
      <c r="AU203" s="255" t="s">
        <v>83</v>
      </c>
      <c r="AV203" s="12" t="s">
        <v>134</v>
      </c>
      <c r="AW203" s="12" t="s">
        <v>37</v>
      </c>
      <c r="AX203" s="12" t="s">
        <v>81</v>
      </c>
      <c r="AY203" s="255" t="s">
        <v>128</v>
      </c>
    </row>
    <row r="204" s="1" customFormat="1" ht="16.5" customHeight="1">
      <c r="B204" s="46"/>
      <c r="C204" s="277" t="s">
        <v>227</v>
      </c>
      <c r="D204" s="277" t="s">
        <v>224</v>
      </c>
      <c r="E204" s="278" t="s">
        <v>321</v>
      </c>
      <c r="F204" s="279" t="s">
        <v>322</v>
      </c>
      <c r="G204" s="280" t="s">
        <v>165</v>
      </c>
      <c r="H204" s="281">
        <v>162.00399999999999</v>
      </c>
      <c r="I204" s="282"/>
      <c r="J204" s="283">
        <f>ROUND(I204*H204,2)</f>
        <v>0</v>
      </c>
      <c r="K204" s="279" t="s">
        <v>21</v>
      </c>
      <c r="L204" s="284"/>
      <c r="M204" s="285" t="s">
        <v>21</v>
      </c>
      <c r="N204" s="286" t="s">
        <v>44</v>
      </c>
      <c r="O204" s="47"/>
      <c r="P204" s="230">
        <f>O204*H204</f>
        <v>0</v>
      </c>
      <c r="Q204" s="230">
        <v>0</v>
      </c>
      <c r="R204" s="230">
        <f>Q204*H204</f>
        <v>0</v>
      </c>
      <c r="S204" s="230">
        <v>0</v>
      </c>
      <c r="T204" s="231">
        <f>S204*H204</f>
        <v>0</v>
      </c>
      <c r="AR204" s="24" t="s">
        <v>146</v>
      </c>
      <c r="AT204" s="24" t="s">
        <v>224</v>
      </c>
      <c r="AU204" s="24" t="s">
        <v>83</v>
      </c>
      <c r="AY204" s="24" t="s">
        <v>128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24" t="s">
        <v>81</v>
      </c>
      <c r="BK204" s="232">
        <f>ROUND(I204*H204,2)</f>
        <v>0</v>
      </c>
      <c r="BL204" s="24" t="s">
        <v>134</v>
      </c>
      <c r="BM204" s="24" t="s">
        <v>323</v>
      </c>
    </row>
    <row r="205" s="11" customFormat="1">
      <c r="B205" s="233"/>
      <c r="C205" s="234"/>
      <c r="D205" s="235" t="s">
        <v>135</v>
      </c>
      <c r="E205" s="236" t="s">
        <v>21</v>
      </c>
      <c r="F205" s="237" t="s">
        <v>324</v>
      </c>
      <c r="G205" s="234"/>
      <c r="H205" s="238">
        <v>162.00399999999999</v>
      </c>
      <c r="I205" s="239"/>
      <c r="J205" s="234"/>
      <c r="K205" s="234"/>
      <c r="L205" s="240"/>
      <c r="M205" s="241"/>
      <c r="N205" s="242"/>
      <c r="O205" s="242"/>
      <c r="P205" s="242"/>
      <c r="Q205" s="242"/>
      <c r="R205" s="242"/>
      <c r="S205" s="242"/>
      <c r="T205" s="243"/>
      <c r="AT205" s="244" t="s">
        <v>135</v>
      </c>
      <c r="AU205" s="244" t="s">
        <v>83</v>
      </c>
      <c r="AV205" s="11" t="s">
        <v>83</v>
      </c>
      <c r="AW205" s="11" t="s">
        <v>37</v>
      </c>
      <c r="AX205" s="11" t="s">
        <v>73</v>
      </c>
      <c r="AY205" s="244" t="s">
        <v>128</v>
      </c>
    </row>
    <row r="206" s="12" customFormat="1">
      <c r="B206" s="245"/>
      <c r="C206" s="246"/>
      <c r="D206" s="235" t="s">
        <v>135</v>
      </c>
      <c r="E206" s="247" t="s">
        <v>21</v>
      </c>
      <c r="F206" s="248" t="s">
        <v>137</v>
      </c>
      <c r="G206" s="246"/>
      <c r="H206" s="249">
        <v>162.00399999999999</v>
      </c>
      <c r="I206" s="250"/>
      <c r="J206" s="246"/>
      <c r="K206" s="246"/>
      <c r="L206" s="251"/>
      <c r="M206" s="252"/>
      <c r="N206" s="253"/>
      <c r="O206" s="253"/>
      <c r="P206" s="253"/>
      <c r="Q206" s="253"/>
      <c r="R206" s="253"/>
      <c r="S206" s="253"/>
      <c r="T206" s="254"/>
      <c r="AT206" s="255" t="s">
        <v>135</v>
      </c>
      <c r="AU206" s="255" t="s">
        <v>83</v>
      </c>
      <c r="AV206" s="12" t="s">
        <v>134</v>
      </c>
      <c r="AW206" s="12" t="s">
        <v>37</v>
      </c>
      <c r="AX206" s="12" t="s">
        <v>81</v>
      </c>
      <c r="AY206" s="255" t="s">
        <v>128</v>
      </c>
    </row>
    <row r="207" s="1" customFormat="1" ht="25.5" customHeight="1">
      <c r="B207" s="46"/>
      <c r="C207" s="221" t="s">
        <v>325</v>
      </c>
      <c r="D207" s="221" t="s">
        <v>130</v>
      </c>
      <c r="E207" s="222" t="s">
        <v>326</v>
      </c>
      <c r="F207" s="223" t="s">
        <v>327</v>
      </c>
      <c r="G207" s="224" t="s">
        <v>165</v>
      </c>
      <c r="H207" s="225">
        <v>810.01999999999998</v>
      </c>
      <c r="I207" s="226"/>
      <c r="J207" s="227">
        <f>ROUND(I207*H207,2)</f>
        <v>0</v>
      </c>
      <c r="K207" s="223" t="s">
        <v>21</v>
      </c>
      <c r="L207" s="72"/>
      <c r="M207" s="228" t="s">
        <v>21</v>
      </c>
      <c r="N207" s="229" t="s">
        <v>44</v>
      </c>
      <c r="O207" s="47"/>
      <c r="P207" s="230">
        <f>O207*H207</f>
        <v>0</v>
      </c>
      <c r="Q207" s="230">
        <v>0</v>
      </c>
      <c r="R207" s="230">
        <f>Q207*H207</f>
        <v>0</v>
      </c>
      <c r="S207" s="230">
        <v>0</v>
      </c>
      <c r="T207" s="231">
        <f>S207*H207</f>
        <v>0</v>
      </c>
      <c r="AR207" s="24" t="s">
        <v>134</v>
      </c>
      <c r="AT207" s="24" t="s">
        <v>130</v>
      </c>
      <c r="AU207" s="24" t="s">
        <v>83</v>
      </c>
      <c r="AY207" s="24" t="s">
        <v>128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24" t="s">
        <v>81</v>
      </c>
      <c r="BK207" s="232">
        <f>ROUND(I207*H207,2)</f>
        <v>0</v>
      </c>
      <c r="BL207" s="24" t="s">
        <v>134</v>
      </c>
      <c r="BM207" s="24" t="s">
        <v>328</v>
      </c>
    </row>
    <row r="208" s="11" customFormat="1">
      <c r="B208" s="233"/>
      <c r="C208" s="234"/>
      <c r="D208" s="235" t="s">
        <v>135</v>
      </c>
      <c r="E208" s="236" t="s">
        <v>21</v>
      </c>
      <c r="F208" s="237" t="s">
        <v>329</v>
      </c>
      <c r="G208" s="234"/>
      <c r="H208" s="238">
        <v>810.01999999999998</v>
      </c>
      <c r="I208" s="239"/>
      <c r="J208" s="234"/>
      <c r="K208" s="234"/>
      <c r="L208" s="240"/>
      <c r="M208" s="241"/>
      <c r="N208" s="242"/>
      <c r="O208" s="242"/>
      <c r="P208" s="242"/>
      <c r="Q208" s="242"/>
      <c r="R208" s="242"/>
      <c r="S208" s="242"/>
      <c r="T208" s="243"/>
      <c r="AT208" s="244" t="s">
        <v>135</v>
      </c>
      <c r="AU208" s="244" t="s">
        <v>83</v>
      </c>
      <c r="AV208" s="11" t="s">
        <v>83</v>
      </c>
      <c r="AW208" s="11" t="s">
        <v>37</v>
      </c>
      <c r="AX208" s="11" t="s">
        <v>73</v>
      </c>
      <c r="AY208" s="244" t="s">
        <v>128</v>
      </c>
    </row>
    <row r="209" s="12" customFormat="1">
      <c r="B209" s="245"/>
      <c r="C209" s="246"/>
      <c r="D209" s="235" t="s">
        <v>135</v>
      </c>
      <c r="E209" s="247" t="s">
        <v>21</v>
      </c>
      <c r="F209" s="248" t="s">
        <v>137</v>
      </c>
      <c r="G209" s="246"/>
      <c r="H209" s="249">
        <v>810.01999999999998</v>
      </c>
      <c r="I209" s="250"/>
      <c r="J209" s="246"/>
      <c r="K209" s="246"/>
      <c r="L209" s="251"/>
      <c r="M209" s="252"/>
      <c r="N209" s="253"/>
      <c r="O209" s="253"/>
      <c r="P209" s="253"/>
      <c r="Q209" s="253"/>
      <c r="R209" s="253"/>
      <c r="S209" s="253"/>
      <c r="T209" s="254"/>
      <c r="AT209" s="255" t="s">
        <v>135</v>
      </c>
      <c r="AU209" s="255" t="s">
        <v>83</v>
      </c>
      <c r="AV209" s="12" t="s">
        <v>134</v>
      </c>
      <c r="AW209" s="12" t="s">
        <v>37</v>
      </c>
      <c r="AX209" s="12" t="s">
        <v>81</v>
      </c>
      <c r="AY209" s="255" t="s">
        <v>128</v>
      </c>
    </row>
    <row r="210" s="1" customFormat="1" ht="16.5" customHeight="1">
      <c r="B210" s="46"/>
      <c r="C210" s="221" t="s">
        <v>231</v>
      </c>
      <c r="D210" s="221" t="s">
        <v>130</v>
      </c>
      <c r="E210" s="222" t="s">
        <v>330</v>
      </c>
      <c r="F210" s="223" t="s">
        <v>331</v>
      </c>
      <c r="G210" s="224" t="s">
        <v>165</v>
      </c>
      <c r="H210" s="225">
        <v>53</v>
      </c>
      <c r="I210" s="226"/>
      <c r="J210" s="227">
        <f>ROUND(I210*H210,2)</f>
        <v>0</v>
      </c>
      <c r="K210" s="223" t="s">
        <v>21</v>
      </c>
      <c r="L210" s="72"/>
      <c r="M210" s="228" t="s">
        <v>21</v>
      </c>
      <c r="N210" s="229" t="s">
        <v>44</v>
      </c>
      <c r="O210" s="47"/>
      <c r="P210" s="230">
        <f>O210*H210</f>
        <v>0</v>
      </c>
      <c r="Q210" s="230">
        <v>0</v>
      </c>
      <c r="R210" s="230">
        <f>Q210*H210</f>
        <v>0</v>
      </c>
      <c r="S210" s="230">
        <v>0</v>
      </c>
      <c r="T210" s="231">
        <f>S210*H210</f>
        <v>0</v>
      </c>
      <c r="AR210" s="24" t="s">
        <v>134</v>
      </c>
      <c r="AT210" s="24" t="s">
        <v>130</v>
      </c>
      <c r="AU210" s="24" t="s">
        <v>83</v>
      </c>
      <c r="AY210" s="24" t="s">
        <v>128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24" t="s">
        <v>81</v>
      </c>
      <c r="BK210" s="232">
        <f>ROUND(I210*H210,2)</f>
        <v>0</v>
      </c>
      <c r="BL210" s="24" t="s">
        <v>134</v>
      </c>
      <c r="BM210" s="24" t="s">
        <v>332</v>
      </c>
    </row>
    <row r="211" s="11" customFormat="1">
      <c r="B211" s="233"/>
      <c r="C211" s="234"/>
      <c r="D211" s="235" t="s">
        <v>135</v>
      </c>
      <c r="E211" s="236" t="s">
        <v>21</v>
      </c>
      <c r="F211" s="237" t="s">
        <v>333</v>
      </c>
      <c r="G211" s="234"/>
      <c r="H211" s="238">
        <v>53</v>
      </c>
      <c r="I211" s="239"/>
      <c r="J211" s="234"/>
      <c r="K211" s="234"/>
      <c r="L211" s="240"/>
      <c r="M211" s="241"/>
      <c r="N211" s="242"/>
      <c r="O211" s="242"/>
      <c r="P211" s="242"/>
      <c r="Q211" s="242"/>
      <c r="R211" s="242"/>
      <c r="S211" s="242"/>
      <c r="T211" s="243"/>
      <c r="AT211" s="244" t="s">
        <v>135</v>
      </c>
      <c r="AU211" s="244" t="s">
        <v>83</v>
      </c>
      <c r="AV211" s="11" t="s">
        <v>83</v>
      </c>
      <c r="AW211" s="11" t="s">
        <v>37</v>
      </c>
      <c r="AX211" s="11" t="s">
        <v>73</v>
      </c>
      <c r="AY211" s="244" t="s">
        <v>128</v>
      </c>
    </row>
    <row r="212" s="12" customFormat="1">
      <c r="B212" s="245"/>
      <c r="C212" s="246"/>
      <c r="D212" s="235" t="s">
        <v>135</v>
      </c>
      <c r="E212" s="247" t="s">
        <v>21</v>
      </c>
      <c r="F212" s="248" t="s">
        <v>137</v>
      </c>
      <c r="G212" s="246"/>
      <c r="H212" s="249">
        <v>53</v>
      </c>
      <c r="I212" s="250"/>
      <c r="J212" s="246"/>
      <c r="K212" s="246"/>
      <c r="L212" s="251"/>
      <c r="M212" s="252"/>
      <c r="N212" s="253"/>
      <c r="O212" s="253"/>
      <c r="P212" s="253"/>
      <c r="Q212" s="253"/>
      <c r="R212" s="253"/>
      <c r="S212" s="253"/>
      <c r="T212" s="254"/>
      <c r="AT212" s="255" t="s">
        <v>135</v>
      </c>
      <c r="AU212" s="255" t="s">
        <v>83</v>
      </c>
      <c r="AV212" s="12" t="s">
        <v>134</v>
      </c>
      <c r="AW212" s="12" t="s">
        <v>37</v>
      </c>
      <c r="AX212" s="12" t="s">
        <v>81</v>
      </c>
      <c r="AY212" s="255" t="s">
        <v>128</v>
      </c>
    </row>
    <row r="213" s="1" customFormat="1" ht="16.5" customHeight="1">
      <c r="B213" s="46"/>
      <c r="C213" s="221" t="s">
        <v>334</v>
      </c>
      <c r="D213" s="221" t="s">
        <v>130</v>
      </c>
      <c r="E213" s="222" t="s">
        <v>335</v>
      </c>
      <c r="F213" s="223" t="s">
        <v>336</v>
      </c>
      <c r="G213" s="224" t="s">
        <v>133</v>
      </c>
      <c r="H213" s="225">
        <v>21</v>
      </c>
      <c r="I213" s="226"/>
      <c r="J213" s="227">
        <f>ROUND(I213*H213,2)</f>
        <v>0</v>
      </c>
      <c r="K213" s="223" t="s">
        <v>21</v>
      </c>
      <c r="L213" s="72"/>
      <c r="M213" s="228" t="s">
        <v>21</v>
      </c>
      <c r="N213" s="229" t="s">
        <v>44</v>
      </c>
      <c r="O213" s="47"/>
      <c r="P213" s="230">
        <f>O213*H213</f>
        <v>0</v>
      </c>
      <c r="Q213" s="230">
        <v>0</v>
      </c>
      <c r="R213" s="230">
        <f>Q213*H213</f>
        <v>0</v>
      </c>
      <c r="S213" s="230">
        <v>0</v>
      </c>
      <c r="T213" s="231">
        <f>S213*H213</f>
        <v>0</v>
      </c>
      <c r="AR213" s="24" t="s">
        <v>134</v>
      </c>
      <c r="AT213" s="24" t="s">
        <v>130</v>
      </c>
      <c r="AU213" s="24" t="s">
        <v>83</v>
      </c>
      <c r="AY213" s="24" t="s">
        <v>128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24" t="s">
        <v>81</v>
      </c>
      <c r="BK213" s="232">
        <f>ROUND(I213*H213,2)</f>
        <v>0</v>
      </c>
      <c r="BL213" s="24" t="s">
        <v>134</v>
      </c>
      <c r="BM213" s="24" t="s">
        <v>337</v>
      </c>
    </row>
    <row r="214" s="1" customFormat="1" ht="25.5" customHeight="1">
      <c r="B214" s="46"/>
      <c r="C214" s="221" t="s">
        <v>236</v>
      </c>
      <c r="D214" s="221" t="s">
        <v>130</v>
      </c>
      <c r="E214" s="222" t="s">
        <v>338</v>
      </c>
      <c r="F214" s="223" t="s">
        <v>339</v>
      </c>
      <c r="G214" s="224" t="s">
        <v>165</v>
      </c>
      <c r="H214" s="225">
        <v>87.299999999999997</v>
      </c>
      <c r="I214" s="226"/>
      <c r="J214" s="227">
        <f>ROUND(I214*H214,2)</f>
        <v>0</v>
      </c>
      <c r="K214" s="223" t="s">
        <v>21</v>
      </c>
      <c r="L214" s="72"/>
      <c r="M214" s="228" t="s">
        <v>21</v>
      </c>
      <c r="N214" s="229" t="s">
        <v>44</v>
      </c>
      <c r="O214" s="47"/>
      <c r="P214" s="230">
        <f>O214*H214</f>
        <v>0</v>
      </c>
      <c r="Q214" s="230">
        <v>0</v>
      </c>
      <c r="R214" s="230">
        <f>Q214*H214</f>
        <v>0</v>
      </c>
      <c r="S214" s="230">
        <v>0</v>
      </c>
      <c r="T214" s="231">
        <f>S214*H214</f>
        <v>0</v>
      </c>
      <c r="AR214" s="24" t="s">
        <v>134</v>
      </c>
      <c r="AT214" s="24" t="s">
        <v>130</v>
      </c>
      <c r="AU214" s="24" t="s">
        <v>83</v>
      </c>
      <c r="AY214" s="24" t="s">
        <v>128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24" t="s">
        <v>81</v>
      </c>
      <c r="BK214" s="232">
        <f>ROUND(I214*H214,2)</f>
        <v>0</v>
      </c>
      <c r="BL214" s="24" t="s">
        <v>134</v>
      </c>
      <c r="BM214" s="24" t="s">
        <v>340</v>
      </c>
    </row>
    <row r="215" s="11" customFormat="1">
      <c r="B215" s="233"/>
      <c r="C215" s="234"/>
      <c r="D215" s="235" t="s">
        <v>135</v>
      </c>
      <c r="E215" s="236" t="s">
        <v>21</v>
      </c>
      <c r="F215" s="237" t="s">
        <v>341</v>
      </c>
      <c r="G215" s="234"/>
      <c r="H215" s="238">
        <v>6</v>
      </c>
      <c r="I215" s="239"/>
      <c r="J215" s="234"/>
      <c r="K215" s="234"/>
      <c r="L215" s="240"/>
      <c r="M215" s="241"/>
      <c r="N215" s="242"/>
      <c r="O215" s="242"/>
      <c r="P215" s="242"/>
      <c r="Q215" s="242"/>
      <c r="R215" s="242"/>
      <c r="S215" s="242"/>
      <c r="T215" s="243"/>
      <c r="AT215" s="244" t="s">
        <v>135</v>
      </c>
      <c r="AU215" s="244" t="s">
        <v>83</v>
      </c>
      <c r="AV215" s="11" t="s">
        <v>83</v>
      </c>
      <c r="AW215" s="11" t="s">
        <v>37</v>
      </c>
      <c r="AX215" s="11" t="s">
        <v>73</v>
      </c>
      <c r="AY215" s="244" t="s">
        <v>128</v>
      </c>
    </row>
    <row r="216" s="11" customFormat="1">
      <c r="B216" s="233"/>
      <c r="C216" s="234"/>
      <c r="D216" s="235" t="s">
        <v>135</v>
      </c>
      <c r="E216" s="236" t="s">
        <v>21</v>
      </c>
      <c r="F216" s="237" t="s">
        <v>342</v>
      </c>
      <c r="G216" s="234"/>
      <c r="H216" s="238">
        <v>81.299999999999997</v>
      </c>
      <c r="I216" s="239"/>
      <c r="J216" s="234"/>
      <c r="K216" s="234"/>
      <c r="L216" s="240"/>
      <c r="M216" s="241"/>
      <c r="N216" s="242"/>
      <c r="O216" s="242"/>
      <c r="P216" s="242"/>
      <c r="Q216" s="242"/>
      <c r="R216" s="242"/>
      <c r="S216" s="242"/>
      <c r="T216" s="243"/>
      <c r="AT216" s="244" t="s">
        <v>135</v>
      </c>
      <c r="AU216" s="244" t="s">
        <v>83</v>
      </c>
      <c r="AV216" s="11" t="s">
        <v>83</v>
      </c>
      <c r="AW216" s="11" t="s">
        <v>37</v>
      </c>
      <c r="AX216" s="11" t="s">
        <v>73</v>
      </c>
      <c r="AY216" s="244" t="s">
        <v>128</v>
      </c>
    </row>
    <row r="217" s="12" customFormat="1">
      <c r="B217" s="245"/>
      <c r="C217" s="246"/>
      <c r="D217" s="235" t="s">
        <v>135</v>
      </c>
      <c r="E217" s="247" t="s">
        <v>21</v>
      </c>
      <c r="F217" s="248" t="s">
        <v>137</v>
      </c>
      <c r="G217" s="246"/>
      <c r="H217" s="249">
        <v>87.299999999999997</v>
      </c>
      <c r="I217" s="250"/>
      <c r="J217" s="246"/>
      <c r="K217" s="246"/>
      <c r="L217" s="251"/>
      <c r="M217" s="252"/>
      <c r="N217" s="253"/>
      <c r="O217" s="253"/>
      <c r="P217" s="253"/>
      <c r="Q217" s="253"/>
      <c r="R217" s="253"/>
      <c r="S217" s="253"/>
      <c r="T217" s="254"/>
      <c r="AT217" s="255" t="s">
        <v>135</v>
      </c>
      <c r="AU217" s="255" t="s">
        <v>83</v>
      </c>
      <c r="AV217" s="12" t="s">
        <v>134</v>
      </c>
      <c r="AW217" s="12" t="s">
        <v>37</v>
      </c>
      <c r="AX217" s="12" t="s">
        <v>81</v>
      </c>
      <c r="AY217" s="255" t="s">
        <v>128</v>
      </c>
    </row>
    <row r="218" s="1" customFormat="1" ht="16.5" customHeight="1">
      <c r="B218" s="46"/>
      <c r="C218" s="277" t="s">
        <v>343</v>
      </c>
      <c r="D218" s="277" t="s">
        <v>224</v>
      </c>
      <c r="E218" s="278" t="s">
        <v>344</v>
      </c>
      <c r="F218" s="279" t="s">
        <v>345</v>
      </c>
      <c r="G218" s="280" t="s">
        <v>165</v>
      </c>
      <c r="H218" s="281">
        <v>88.173000000000002</v>
      </c>
      <c r="I218" s="282"/>
      <c r="J218" s="283">
        <f>ROUND(I218*H218,2)</f>
        <v>0</v>
      </c>
      <c r="K218" s="279" t="s">
        <v>21</v>
      </c>
      <c r="L218" s="284"/>
      <c r="M218" s="285" t="s">
        <v>21</v>
      </c>
      <c r="N218" s="286" t="s">
        <v>44</v>
      </c>
      <c r="O218" s="47"/>
      <c r="P218" s="230">
        <f>O218*H218</f>
        <v>0</v>
      </c>
      <c r="Q218" s="230">
        <v>0</v>
      </c>
      <c r="R218" s="230">
        <f>Q218*H218</f>
        <v>0</v>
      </c>
      <c r="S218" s="230">
        <v>0</v>
      </c>
      <c r="T218" s="231">
        <f>S218*H218</f>
        <v>0</v>
      </c>
      <c r="AR218" s="24" t="s">
        <v>146</v>
      </c>
      <c r="AT218" s="24" t="s">
        <v>224</v>
      </c>
      <c r="AU218" s="24" t="s">
        <v>83</v>
      </c>
      <c r="AY218" s="24" t="s">
        <v>128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24" t="s">
        <v>81</v>
      </c>
      <c r="BK218" s="232">
        <f>ROUND(I218*H218,2)</f>
        <v>0</v>
      </c>
      <c r="BL218" s="24" t="s">
        <v>134</v>
      </c>
      <c r="BM218" s="24" t="s">
        <v>346</v>
      </c>
    </row>
    <row r="219" s="11" customFormat="1">
      <c r="B219" s="233"/>
      <c r="C219" s="234"/>
      <c r="D219" s="235" t="s">
        <v>135</v>
      </c>
      <c r="E219" s="236" t="s">
        <v>21</v>
      </c>
      <c r="F219" s="237" t="s">
        <v>347</v>
      </c>
      <c r="G219" s="234"/>
      <c r="H219" s="238">
        <v>88.173000000000002</v>
      </c>
      <c r="I219" s="239"/>
      <c r="J219" s="234"/>
      <c r="K219" s="234"/>
      <c r="L219" s="240"/>
      <c r="M219" s="241"/>
      <c r="N219" s="242"/>
      <c r="O219" s="242"/>
      <c r="P219" s="242"/>
      <c r="Q219" s="242"/>
      <c r="R219" s="242"/>
      <c r="S219" s="242"/>
      <c r="T219" s="243"/>
      <c r="AT219" s="244" t="s">
        <v>135</v>
      </c>
      <c r="AU219" s="244" t="s">
        <v>83</v>
      </c>
      <c r="AV219" s="11" t="s">
        <v>83</v>
      </c>
      <c r="AW219" s="11" t="s">
        <v>37</v>
      </c>
      <c r="AX219" s="11" t="s">
        <v>73</v>
      </c>
      <c r="AY219" s="244" t="s">
        <v>128</v>
      </c>
    </row>
    <row r="220" s="12" customFormat="1">
      <c r="B220" s="245"/>
      <c r="C220" s="246"/>
      <c r="D220" s="235" t="s">
        <v>135</v>
      </c>
      <c r="E220" s="247" t="s">
        <v>21</v>
      </c>
      <c r="F220" s="248" t="s">
        <v>137</v>
      </c>
      <c r="G220" s="246"/>
      <c r="H220" s="249">
        <v>88.173000000000002</v>
      </c>
      <c r="I220" s="250"/>
      <c r="J220" s="246"/>
      <c r="K220" s="246"/>
      <c r="L220" s="251"/>
      <c r="M220" s="252"/>
      <c r="N220" s="253"/>
      <c r="O220" s="253"/>
      <c r="P220" s="253"/>
      <c r="Q220" s="253"/>
      <c r="R220" s="253"/>
      <c r="S220" s="253"/>
      <c r="T220" s="254"/>
      <c r="AT220" s="255" t="s">
        <v>135</v>
      </c>
      <c r="AU220" s="255" t="s">
        <v>83</v>
      </c>
      <c r="AV220" s="12" t="s">
        <v>134</v>
      </c>
      <c r="AW220" s="12" t="s">
        <v>37</v>
      </c>
      <c r="AX220" s="12" t="s">
        <v>81</v>
      </c>
      <c r="AY220" s="255" t="s">
        <v>128</v>
      </c>
    </row>
    <row r="221" s="1" customFormat="1" ht="25.5" customHeight="1">
      <c r="B221" s="46"/>
      <c r="C221" s="221" t="s">
        <v>240</v>
      </c>
      <c r="D221" s="221" t="s">
        <v>130</v>
      </c>
      <c r="E221" s="222" t="s">
        <v>348</v>
      </c>
      <c r="F221" s="223" t="s">
        <v>349</v>
      </c>
      <c r="G221" s="224" t="s">
        <v>165</v>
      </c>
      <c r="H221" s="225">
        <v>193.30000000000001</v>
      </c>
      <c r="I221" s="226"/>
      <c r="J221" s="227">
        <f>ROUND(I221*H221,2)</f>
        <v>0</v>
      </c>
      <c r="K221" s="223" t="s">
        <v>21</v>
      </c>
      <c r="L221" s="72"/>
      <c r="M221" s="228" t="s">
        <v>21</v>
      </c>
      <c r="N221" s="229" t="s">
        <v>44</v>
      </c>
      <c r="O221" s="47"/>
      <c r="P221" s="230">
        <f>O221*H221</f>
        <v>0</v>
      </c>
      <c r="Q221" s="230">
        <v>0</v>
      </c>
      <c r="R221" s="230">
        <f>Q221*H221</f>
        <v>0</v>
      </c>
      <c r="S221" s="230">
        <v>0</v>
      </c>
      <c r="T221" s="231">
        <f>S221*H221</f>
        <v>0</v>
      </c>
      <c r="AR221" s="24" t="s">
        <v>134</v>
      </c>
      <c r="AT221" s="24" t="s">
        <v>130</v>
      </c>
      <c r="AU221" s="24" t="s">
        <v>83</v>
      </c>
      <c r="AY221" s="24" t="s">
        <v>128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24" t="s">
        <v>81</v>
      </c>
      <c r="BK221" s="232">
        <f>ROUND(I221*H221,2)</f>
        <v>0</v>
      </c>
      <c r="BL221" s="24" t="s">
        <v>134</v>
      </c>
      <c r="BM221" s="24" t="s">
        <v>350</v>
      </c>
    </row>
    <row r="222" s="11" customFormat="1">
      <c r="B222" s="233"/>
      <c r="C222" s="234"/>
      <c r="D222" s="235" t="s">
        <v>135</v>
      </c>
      <c r="E222" s="236" t="s">
        <v>21</v>
      </c>
      <c r="F222" s="237" t="s">
        <v>351</v>
      </c>
      <c r="G222" s="234"/>
      <c r="H222" s="238">
        <v>142</v>
      </c>
      <c r="I222" s="239"/>
      <c r="J222" s="234"/>
      <c r="K222" s="234"/>
      <c r="L222" s="240"/>
      <c r="M222" s="241"/>
      <c r="N222" s="242"/>
      <c r="O222" s="242"/>
      <c r="P222" s="242"/>
      <c r="Q222" s="242"/>
      <c r="R222" s="242"/>
      <c r="S222" s="242"/>
      <c r="T222" s="243"/>
      <c r="AT222" s="244" t="s">
        <v>135</v>
      </c>
      <c r="AU222" s="244" t="s">
        <v>83</v>
      </c>
      <c r="AV222" s="11" t="s">
        <v>83</v>
      </c>
      <c r="AW222" s="11" t="s">
        <v>37</v>
      </c>
      <c r="AX222" s="11" t="s">
        <v>73</v>
      </c>
      <c r="AY222" s="244" t="s">
        <v>128</v>
      </c>
    </row>
    <row r="223" s="11" customFormat="1">
      <c r="B223" s="233"/>
      <c r="C223" s="234"/>
      <c r="D223" s="235" t="s">
        <v>135</v>
      </c>
      <c r="E223" s="236" t="s">
        <v>21</v>
      </c>
      <c r="F223" s="237" t="s">
        <v>352</v>
      </c>
      <c r="G223" s="234"/>
      <c r="H223" s="238">
        <v>10</v>
      </c>
      <c r="I223" s="239"/>
      <c r="J223" s="234"/>
      <c r="K223" s="234"/>
      <c r="L223" s="240"/>
      <c r="M223" s="241"/>
      <c r="N223" s="242"/>
      <c r="O223" s="242"/>
      <c r="P223" s="242"/>
      <c r="Q223" s="242"/>
      <c r="R223" s="242"/>
      <c r="S223" s="242"/>
      <c r="T223" s="243"/>
      <c r="AT223" s="244" t="s">
        <v>135</v>
      </c>
      <c r="AU223" s="244" t="s">
        <v>83</v>
      </c>
      <c r="AV223" s="11" t="s">
        <v>83</v>
      </c>
      <c r="AW223" s="11" t="s">
        <v>37</v>
      </c>
      <c r="AX223" s="11" t="s">
        <v>73</v>
      </c>
      <c r="AY223" s="244" t="s">
        <v>128</v>
      </c>
    </row>
    <row r="224" s="11" customFormat="1">
      <c r="B224" s="233"/>
      <c r="C224" s="234"/>
      <c r="D224" s="235" t="s">
        <v>135</v>
      </c>
      <c r="E224" s="236" t="s">
        <v>21</v>
      </c>
      <c r="F224" s="237" t="s">
        <v>353</v>
      </c>
      <c r="G224" s="234"/>
      <c r="H224" s="238">
        <v>41.299999999999997</v>
      </c>
      <c r="I224" s="239"/>
      <c r="J224" s="234"/>
      <c r="K224" s="234"/>
      <c r="L224" s="240"/>
      <c r="M224" s="241"/>
      <c r="N224" s="242"/>
      <c r="O224" s="242"/>
      <c r="P224" s="242"/>
      <c r="Q224" s="242"/>
      <c r="R224" s="242"/>
      <c r="S224" s="242"/>
      <c r="T224" s="243"/>
      <c r="AT224" s="244" t="s">
        <v>135</v>
      </c>
      <c r="AU224" s="244" t="s">
        <v>83</v>
      </c>
      <c r="AV224" s="11" t="s">
        <v>83</v>
      </c>
      <c r="AW224" s="11" t="s">
        <v>37</v>
      </c>
      <c r="AX224" s="11" t="s">
        <v>73</v>
      </c>
      <c r="AY224" s="244" t="s">
        <v>128</v>
      </c>
    </row>
    <row r="225" s="12" customFormat="1">
      <c r="B225" s="245"/>
      <c r="C225" s="246"/>
      <c r="D225" s="235" t="s">
        <v>135</v>
      </c>
      <c r="E225" s="247" t="s">
        <v>21</v>
      </c>
      <c r="F225" s="248" t="s">
        <v>137</v>
      </c>
      <c r="G225" s="246"/>
      <c r="H225" s="249">
        <v>193.30000000000001</v>
      </c>
      <c r="I225" s="250"/>
      <c r="J225" s="246"/>
      <c r="K225" s="246"/>
      <c r="L225" s="251"/>
      <c r="M225" s="252"/>
      <c r="N225" s="253"/>
      <c r="O225" s="253"/>
      <c r="P225" s="253"/>
      <c r="Q225" s="253"/>
      <c r="R225" s="253"/>
      <c r="S225" s="253"/>
      <c r="T225" s="254"/>
      <c r="AT225" s="255" t="s">
        <v>135</v>
      </c>
      <c r="AU225" s="255" t="s">
        <v>83</v>
      </c>
      <c r="AV225" s="12" t="s">
        <v>134</v>
      </c>
      <c r="AW225" s="12" t="s">
        <v>37</v>
      </c>
      <c r="AX225" s="12" t="s">
        <v>81</v>
      </c>
      <c r="AY225" s="255" t="s">
        <v>128</v>
      </c>
    </row>
    <row r="226" s="1" customFormat="1" ht="16.5" customHeight="1">
      <c r="B226" s="46"/>
      <c r="C226" s="277" t="s">
        <v>354</v>
      </c>
      <c r="D226" s="277" t="s">
        <v>224</v>
      </c>
      <c r="E226" s="278" t="s">
        <v>355</v>
      </c>
      <c r="F226" s="279" t="s">
        <v>356</v>
      </c>
      <c r="G226" s="280" t="s">
        <v>165</v>
      </c>
      <c r="H226" s="281">
        <v>143.41999999999999</v>
      </c>
      <c r="I226" s="282"/>
      <c r="J226" s="283">
        <f>ROUND(I226*H226,2)</f>
        <v>0</v>
      </c>
      <c r="K226" s="279" t="s">
        <v>21</v>
      </c>
      <c r="L226" s="284"/>
      <c r="M226" s="285" t="s">
        <v>21</v>
      </c>
      <c r="N226" s="286" t="s">
        <v>44</v>
      </c>
      <c r="O226" s="47"/>
      <c r="P226" s="230">
        <f>O226*H226</f>
        <v>0</v>
      </c>
      <c r="Q226" s="230">
        <v>0</v>
      </c>
      <c r="R226" s="230">
        <f>Q226*H226</f>
        <v>0</v>
      </c>
      <c r="S226" s="230">
        <v>0</v>
      </c>
      <c r="T226" s="231">
        <f>S226*H226</f>
        <v>0</v>
      </c>
      <c r="AR226" s="24" t="s">
        <v>146</v>
      </c>
      <c r="AT226" s="24" t="s">
        <v>224</v>
      </c>
      <c r="AU226" s="24" t="s">
        <v>83</v>
      </c>
      <c r="AY226" s="24" t="s">
        <v>128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24" t="s">
        <v>81</v>
      </c>
      <c r="BK226" s="232">
        <f>ROUND(I226*H226,2)</f>
        <v>0</v>
      </c>
      <c r="BL226" s="24" t="s">
        <v>134</v>
      </c>
      <c r="BM226" s="24" t="s">
        <v>357</v>
      </c>
    </row>
    <row r="227" s="11" customFormat="1">
      <c r="B227" s="233"/>
      <c r="C227" s="234"/>
      <c r="D227" s="235" t="s">
        <v>135</v>
      </c>
      <c r="E227" s="236" t="s">
        <v>21</v>
      </c>
      <c r="F227" s="237" t="s">
        <v>358</v>
      </c>
      <c r="G227" s="234"/>
      <c r="H227" s="238">
        <v>143.41999999999999</v>
      </c>
      <c r="I227" s="239"/>
      <c r="J227" s="234"/>
      <c r="K227" s="234"/>
      <c r="L227" s="240"/>
      <c r="M227" s="241"/>
      <c r="N227" s="242"/>
      <c r="O227" s="242"/>
      <c r="P227" s="242"/>
      <c r="Q227" s="242"/>
      <c r="R227" s="242"/>
      <c r="S227" s="242"/>
      <c r="T227" s="243"/>
      <c r="AT227" s="244" t="s">
        <v>135</v>
      </c>
      <c r="AU227" s="244" t="s">
        <v>83</v>
      </c>
      <c r="AV227" s="11" t="s">
        <v>83</v>
      </c>
      <c r="AW227" s="11" t="s">
        <v>37</v>
      </c>
      <c r="AX227" s="11" t="s">
        <v>73</v>
      </c>
      <c r="AY227" s="244" t="s">
        <v>128</v>
      </c>
    </row>
    <row r="228" s="12" customFormat="1">
      <c r="B228" s="245"/>
      <c r="C228" s="246"/>
      <c r="D228" s="235" t="s">
        <v>135</v>
      </c>
      <c r="E228" s="247" t="s">
        <v>21</v>
      </c>
      <c r="F228" s="248" t="s">
        <v>137</v>
      </c>
      <c r="G228" s="246"/>
      <c r="H228" s="249">
        <v>143.41999999999999</v>
      </c>
      <c r="I228" s="250"/>
      <c r="J228" s="246"/>
      <c r="K228" s="246"/>
      <c r="L228" s="251"/>
      <c r="M228" s="252"/>
      <c r="N228" s="253"/>
      <c r="O228" s="253"/>
      <c r="P228" s="253"/>
      <c r="Q228" s="253"/>
      <c r="R228" s="253"/>
      <c r="S228" s="253"/>
      <c r="T228" s="254"/>
      <c r="AT228" s="255" t="s">
        <v>135</v>
      </c>
      <c r="AU228" s="255" t="s">
        <v>83</v>
      </c>
      <c r="AV228" s="12" t="s">
        <v>134</v>
      </c>
      <c r="AW228" s="12" t="s">
        <v>37</v>
      </c>
      <c r="AX228" s="12" t="s">
        <v>81</v>
      </c>
      <c r="AY228" s="255" t="s">
        <v>128</v>
      </c>
    </row>
    <row r="229" s="1" customFormat="1" ht="16.5" customHeight="1">
      <c r="B229" s="46"/>
      <c r="C229" s="277" t="s">
        <v>244</v>
      </c>
      <c r="D229" s="277" t="s">
        <v>224</v>
      </c>
      <c r="E229" s="278" t="s">
        <v>359</v>
      </c>
      <c r="F229" s="279" t="s">
        <v>360</v>
      </c>
      <c r="G229" s="280" t="s">
        <v>165</v>
      </c>
      <c r="H229" s="281">
        <v>41.713000000000001</v>
      </c>
      <c r="I229" s="282"/>
      <c r="J229" s="283">
        <f>ROUND(I229*H229,2)</f>
        <v>0</v>
      </c>
      <c r="K229" s="279" t="s">
        <v>21</v>
      </c>
      <c r="L229" s="284"/>
      <c r="M229" s="285" t="s">
        <v>21</v>
      </c>
      <c r="N229" s="286" t="s">
        <v>44</v>
      </c>
      <c r="O229" s="47"/>
      <c r="P229" s="230">
        <f>O229*H229</f>
        <v>0</v>
      </c>
      <c r="Q229" s="230">
        <v>0</v>
      </c>
      <c r="R229" s="230">
        <f>Q229*H229</f>
        <v>0</v>
      </c>
      <c r="S229" s="230">
        <v>0</v>
      </c>
      <c r="T229" s="231">
        <f>S229*H229</f>
        <v>0</v>
      </c>
      <c r="AR229" s="24" t="s">
        <v>146</v>
      </c>
      <c r="AT229" s="24" t="s">
        <v>224</v>
      </c>
      <c r="AU229" s="24" t="s">
        <v>83</v>
      </c>
      <c r="AY229" s="24" t="s">
        <v>128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24" t="s">
        <v>81</v>
      </c>
      <c r="BK229" s="232">
        <f>ROUND(I229*H229,2)</f>
        <v>0</v>
      </c>
      <c r="BL229" s="24" t="s">
        <v>134</v>
      </c>
      <c r="BM229" s="24" t="s">
        <v>361</v>
      </c>
    </row>
    <row r="230" s="11" customFormat="1">
      <c r="B230" s="233"/>
      <c r="C230" s="234"/>
      <c r="D230" s="235" t="s">
        <v>135</v>
      </c>
      <c r="E230" s="236" t="s">
        <v>21</v>
      </c>
      <c r="F230" s="237" t="s">
        <v>362</v>
      </c>
      <c r="G230" s="234"/>
      <c r="H230" s="238">
        <v>41.713000000000001</v>
      </c>
      <c r="I230" s="239"/>
      <c r="J230" s="234"/>
      <c r="K230" s="234"/>
      <c r="L230" s="240"/>
      <c r="M230" s="241"/>
      <c r="N230" s="242"/>
      <c r="O230" s="242"/>
      <c r="P230" s="242"/>
      <c r="Q230" s="242"/>
      <c r="R230" s="242"/>
      <c r="S230" s="242"/>
      <c r="T230" s="243"/>
      <c r="AT230" s="244" t="s">
        <v>135</v>
      </c>
      <c r="AU230" s="244" t="s">
        <v>83</v>
      </c>
      <c r="AV230" s="11" t="s">
        <v>83</v>
      </c>
      <c r="AW230" s="11" t="s">
        <v>37</v>
      </c>
      <c r="AX230" s="11" t="s">
        <v>73</v>
      </c>
      <c r="AY230" s="244" t="s">
        <v>128</v>
      </c>
    </row>
    <row r="231" s="12" customFormat="1">
      <c r="B231" s="245"/>
      <c r="C231" s="246"/>
      <c r="D231" s="235" t="s">
        <v>135</v>
      </c>
      <c r="E231" s="247" t="s">
        <v>21</v>
      </c>
      <c r="F231" s="248" t="s">
        <v>137</v>
      </c>
      <c r="G231" s="246"/>
      <c r="H231" s="249">
        <v>41.713000000000001</v>
      </c>
      <c r="I231" s="250"/>
      <c r="J231" s="246"/>
      <c r="K231" s="246"/>
      <c r="L231" s="251"/>
      <c r="M231" s="252"/>
      <c r="N231" s="253"/>
      <c r="O231" s="253"/>
      <c r="P231" s="253"/>
      <c r="Q231" s="253"/>
      <c r="R231" s="253"/>
      <c r="S231" s="253"/>
      <c r="T231" s="254"/>
      <c r="AT231" s="255" t="s">
        <v>135</v>
      </c>
      <c r="AU231" s="255" t="s">
        <v>83</v>
      </c>
      <c r="AV231" s="12" t="s">
        <v>134</v>
      </c>
      <c r="AW231" s="12" t="s">
        <v>37</v>
      </c>
      <c r="AX231" s="12" t="s">
        <v>81</v>
      </c>
      <c r="AY231" s="255" t="s">
        <v>128</v>
      </c>
    </row>
    <row r="232" s="1" customFormat="1" ht="16.5" customHeight="1">
      <c r="B232" s="46"/>
      <c r="C232" s="277" t="s">
        <v>363</v>
      </c>
      <c r="D232" s="277" t="s">
        <v>224</v>
      </c>
      <c r="E232" s="278" t="s">
        <v>364</v>
      </c>
      <c r="F232" s="279" t="s">
        <v>365</v>
      </c>
      <c r="G232" s="280" t="s">
        <v>165</v>
      </c>
      <c r="H232" s="281">
        <v>10.1</v>
      </c>
      <c r="I232" s="282"/>
      <c r="J232" s="283">
        <f>ROUND(I232*H232,2)</f>
        <v>0</v>
      </c>
      <c r="K232" s="279" t="s">
        <v>21</v>
      </c>
      <c r="L232" s="284"/>
      <c r="M232" s="285" t="s">
        <v>21</v>
      </c>
      <c r="N232" s="286" t="s">
        <v>44</v>
      </c>
      <c r="O232" s="47"/>
      <c r="P232" s="230">
        <f>O232*H232</f>
        <v>0</v>
      </c>
      <c r="Q232" s="230">
        <v>0</v>
      </c>
      <c r="R232" s="230">
        <f>Q232*H232</f>
        <v>0</v>
      </c>
      <c r="S232" s="230">
        <v>0</v>
      </c>
      <c r="T232" s="231">
        <f>S232*H232</f>
        <v>0</v>
      </c>
      <c r="AR232" s="24" t="s">
        <v>146</v>
      </c>
      <c r="AT232" s="24" t="s">
        <v>224</v>
      </c>
      <c r="AU232" s="24" t="s">
        <v>83</v>
      </c>
      <c r="AY232" s="24" t="s">
        <v>128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24" t="s">
        <v>81</v>
      </c>
      <c r="BK232" s="232">
        <f>ROUND(I232*H232,2)</f>
        <v>0</v>
      </c>
      <c r="BL232" s="24" t="s">
        <v>134</v>
      </c>
      <c r="BM232" s="24" t="s">
        <v>366</v>
      </c>
    </row>
    <row r="233" s="11" customFormat="1">
      <c r="B233" s="233"/>
      <c r="C233" s="234"/>
      <c r="D233" s="235" t="s">
        <v>135</v>
      </c>
      <c r="E233" s="236" t="s">
        <v>21</v>
      </c>
      <c r="F233" s="237" t="s">
        <v>367</v>
      </c>
      <c r="G233" s="234"/>
      <c r="H233" s="238">
        <v>10.1</v>
      </c>
      <c r="I233" s="239"/>
      <c r="J233" s="234"/>
      <c r="K233" s="234"/>
      <c r="L233" s="240"/>
      <c r="M233" s="241"/>
      <c r="N233" s="242"/>
      <c r="O233" s="242"/>
      <c r="P233" s="242"/>
      <c r="Q233" s="242"/>
      <c r="R233" s="242"/>
      <c r="S233" s="242"/>
      <c r="T233" s="243"/>
      <c r="AT233" s="244" t="s">
        <v>135</v>
      </c>
      <c r="AU233" s="244" t="s">
        <v>83</v>
      </c>
      <c r="AV233" s="11" t="s">
        <v>83</v>
      </c>
      <c r="AW233" s="11" t="s">
        <v>37</v>
      </c>
      <c r="AX233" s="11" t="s">
        <v>73</v>
      </c>
      <c r="AY233" s="244" t="s">
        <v>128</v>
      </c>
    </row>
    <row r="234" s="12" customFormat="1">
      <c r="B234" s="245"/>
      <c r="C234" s="246"/>
      <c r="D234" s="235" t="s">
        <v>135</v>
      </c>
      <c r="E234" s="247" t="s">
        <v>21</v>
      </c>
      <c r="F234" s="248" t="s">
        <v>137</v>
      </c>
      <c r="G234" s="246"/>
      <c r="H234" s="249">
        <v>10.1</v>
      </c>
      <c r="I234" s="250"/>
      <c r="J234" s="246"/>
      <c r="K234" s="246"/>
      <c r="L234" s="251"/>
      <c r="M234" s="252"/>
      <c r="N234" s="253"/>
      <c r="O234" s="253"/>
      <c r="P234" s="253"/>
      <c r="Q234" s="253"/>
      <c r="R234" s="253"/>
      <c r="S234" s="253"/>
      <c r="T234" s="254"/>
      <c r="AT234" s="255" t="s">
        <v>135</v>
      </c>
      <c r="AU234" s="255" t="s">
        <v>83</v>
      </c>
      <c r="AV234" s="12" t="s">
        <v>134</v>
      </c>
      <c r="AW234" s="12" t="s">
        <v>37</v>
      </c>
      <c r="AX234" s="12" t="s">
        <v>81</v>
      </c>
      <c r="AY234" s="255" t="s">
        <v>128</v>
      </c>
    </row>
    <row r="235" s="1" customFormat="1" ht="25.5" customHeight="1">
      <c r="B235" s="46"/>
      <c r="C235" s="221" t="s">
        <v>248</v>
      </c>
      <c r="D235" s="221" t="s">
        <v>130</v>
      </c>
      <c r="E235" s="222" t="s">
        <v>368</v>
      </c>
      <c r="F235" s="223" t="s">
        <v>369</v>
      </c>
      <c r="G235" s="224" t="s">
        <v>165</v>
      </c>
      <c r="H235" s="225">
        <v>15.300000000000001</v>
      </c>
      <c r="I235" s="226"/>
      <c r="J235" s="227">
        <f>ROUND(I235*H235,2)</f>
        <v>0</v>
      </c>
      <c r="K235" s="223" t="s">
        <v>21</v>
      </c>
      <c r="L235" s="72"/>
      <c r="M235" s="228" t="s">
        <v>21</v>
      </c>
      <c r="N235" s="229" t="s">
        <v>44</v>
      </c>
      <c r="O235" s="47"/>
      <c r="P235" s="230">
        <f>O235*H235</f>
        <v>0</v>
      </c>
      <c r="Q235" s="230">
        <v>0</v>
      </c>
      <c r="R235" s="230">
        <f>Q235*H235</f>
        <v>0</v>
      </c>
      <c r="S235" s="230">
        <v>0</v>
      </c>
      <c r="T235" s="231">
        <f>S235*H235</f>
        <v>0</v>
      </c>
      <c r="AR235" s="24" t="s">
        <v>134</v>
      </c>
      <c r="AT235" s="24" t="s">
        <v>130</v>
      </c>
      <c r="AU235" s="24" t="s">
        <v>83</v>
      </c>
      <c r="AY235" s="24" t="s">
        <v>128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24" t="s">
        <v>81</v>
      </c>
      <c r="BK235" s="232">
        <f>ROUND(I235*H235,2)</f>
        <v>0</v>
      </c>
      <c r="BL235" s="24" t="s">
        <v>134</v>
      </c>
      <c r="BM235" s="24" t="s">
        <v>370</v>
      </c>
    </row>
    <row r="236" s="11" customFormat="1">
      <c r="B236" s="233"/>
      <c r="C236" s="234"/>
      <c r="D236" s="235" t="s">
        <v>135</v>
      </c>
      <c r="E236" s="236" t="s">
        <v>21</v>
      </c>
      <c r="F236" s="237" t="s">
        <v>371</v>
      </c>
      <c r="G236" s="234"/>
      <c r="H236" s="238">
        <v>15.300000000000001</v>
      </c>
      <c r="I236" s="239"/>
      <c r="J236" s="234"/>
      <c r="K236" s="234"/>
      <c r="L236" s="240"/>
      <c r="M236" s="241"/>
      <c r="N236" s="242"/>
      <c r="O236" s="242"/>
      <c r="P236" s="242"/>
      <c r="Q236" s="242"/>
      <c r="R236" s="242"/>
      <c r="S236" s="242"/>
      <c r="T236" s="243"/>
      <c r="AT236" s="244" t="s">
        <v>135</v>
      </c>
      <c r="AU236" s="244" t="s">
        <v>83</v>
      </c>
      <c r="AV236" s="11" t="s">
        <v>83</v>
      </c>
      <c r="AW236" s="11" t="s">
        <v>37</v>
      </c>
      <c r="AX236" s="11" t="s">
        <v>73</v>
      </c>
      <c r="AY236" s="244" t="s">
        <v>128</v>
      </c>
    </row>
    <row r="237" s="12" customFormat="1">
      <c r="B237" s="245"/>
      <c r="C237" s="246"/>
      <c r="D237" s="235" t="s">
        <v>135</v>
      </c>
      <c r="E237" s="247" t="s">
        <v>21</v>
      </c>
      <c r="F237" s="248" t="s">
        <v>137</v>
      </c>
      <c r="G237" s="246"/>
      <c r="H237" s="249">
        <v>15.300000000000001</v>
      </c>
      <c r="I237" s="250"/>
      <c r="J237" s="246"/>
      <c r="K237" s="246"/>
      <c r="L237" s="251"/>
      <c r="M237" s="252"/>
      <c r="N237" s="253"/>
      <c r="O237" s="253"/>
      <c r="P237" s="253"/>
      <c r="Q237" s="253"/>
      <c r="R237" s="253"/>
      <c r="S237" s="253"/>
      <c r="T237" s="254"/>
      <c r="AT237" s="255" t="s">
        <v>135</v>
      </c>
      <c r="AU237" s="255" t="s">
        <v>83</v>
      </c>
      <c r="AV237" s="12" t="s">
        <v>134</v>
      </c>
      <c r="AW237" s="12" t="s">
        <v>37</v>
      </c>
      <c r="AX237" s="12" t="s">
        <v>81</v>
      </c>
      <c r="AY237" s="255" t="s">
        <v>128</v>
      </c>
    </row>
    <row r="238" s="1" customFormat="1" ht="16.5" customHeight="1">
      <c r="B238" s="46"/>
      <c r="C238" s="277" t="s">
        <v>372</v>
      </c>
      <c r="D238" s="277" t="s">
        <v>224</v>
      </c>
      <c r="E238" s="278" t="s">
        <v>373</v>
      </c>
      <c r="F238" s="279" t="s">
        <v>374</v>
      </c>
      <c r="G238" s="280" t="s">
        <v>165</v>
      </c>
      <c r="H238" s="281">
        <v>15.452999999999999</v>
      </c>
      <c r="I238" s="282"/>
      <c r="J238" s="283">
        <f>ROUND(I238*H238,2)</f>
        <v>0</v>
      </c>
      <c r="K238" s="279" t="s">
        <v>21</v>
      </c>
      <c r="L238" s="284"/>
      <c r="M238" s="285" t="s">
        <v>21</v>
      </c>
      <c r="N238" s="286" t="s">
        <v>44</v>
      </c>
      <c r="O238" s="47"/>
      <c r="P238" s="230">
        <f>O238*H238</f>
        <v>0</v>
      </c>
      <c r="Q238" s="230">
        <v>0</v>
      </c>
      <c r="R238" s="230">
        <f>Q238*H238</f>
        <v>0</v>
      </c>
      <c r="S238" s="230">
        <v>0</v>
      </c>
      <c r="T238" s="231">
        <f>S238*H238</f>
        <v>0</v>
      </c>
      <c r="AR238" s="24" t="s">
        <v>146</v>
      </c>
      <c r="AT238" s="24" t="s">
        <v>224</v>
      </c>
      <c r="AU238" s="24" t="s">
        <v>83</v>
      </c>
      <c r="AY238" s="24" t="s">
        <v>128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24" t="s">
        <v>81</v>
      </c>
      <c r="BK238" s="232">
        <f>ROUND(I238*H238,2)</f>
        <v>0</v>
      </c>
      <c r="BL238" s="24" t="s">
        <v>134</v>
      </c>
      <c r="BM238" s="24" t="s">
        <v>375</v>
      </c>
    </row>
    <row r="239" s="11" customFormat="1">
      <c r="B239" s="233"/>
      <c r="C239" s="234"/>
      <c r="D239" s="235" t="s">
        <v>135</v>
      </c>
      <c r="E239" s="236" t="s">
        <v>21</v>
      </c>
      <c r="F239" s="237" t="s">
        <v>376</v>
      </c>
      <c r="G239" s="234"/>
      <c r="H239" s="238">
        <v>15.452999999999999</v>
      </c>
      <c r="I239" s="239"/>
      <c r="J239" s="234"/>
      <c r="K239" s="234"/>
      <c r="L239" s="240"/>
      <c r="M239" s="241"/>
      <c r="N239" s="242"/>
      <c r="O239" s="242"/>
      <c r="P239" s="242"/>
      <c r="Q239" s="242"/>
      <c r="R239" s="242"/>
      <c r="S239" s="242"/>
      <c r="T239" s="243"/>
      <c r="AT239" s="244" t="s">
        <v>135</v>
      </c>
      <c r="AU239" s="244" t="s">
        <v>83</v>
      </c>
      <c r="AV239" s="11" t="s">
        <v>83</v>
      </c>
      <c r="AW239" s="11" t="s">
        <v>37</v>
      </c>
      <c r="AX239" s="11" t="s">
        <v>73</v>
      </c>
      <c r="AY239" s="244" t="s">
        <v>128</v>
      </c>
    </row>
    <row r="240" s="12" customFormat="1">
      <c r="B240" s="245"/>
      <c r="C240" s="246"/>
      <c r="D240" s="235" t="s">
        <v>135</v>
      </c>
      <c r="E240" s="247" t="s">
        <v>21</v>
      </c>
      <c r="F240" s="248" t="s">
        <v>137</v>
      </c>
      <c r="G240" s="246"/>
      <c r="H240" s="249">
        <v>15.452999999999999</v>
      </c>
      <c r="I240" s="250"/>
      <c r="J240" s="246"/>
      <c r="K240" s="246"/>
      <c r="L240" s="251"/>
      <c r="M240" s="252"/>
      <c r="N240" s="253"/>
      <c r="O240" s="253"/>
      <c r="P240" s="253"/>
      <c r="Q240" s="253"/>
      <c r="R240" s="253"/>
      <c r="S240" s="253"/>
      <c r="T240" s="254"/>
      <c r="AT240" s="255" t="s">
        <v>135</v>
      </c>
      <c r="AU240" s="255" t="s">
        <v>83</v>
      </c>
      <c r="AV240" s="12" t="s">
        <v>134</v>
      </c>
      <c r="AW240" s="12" t="s">
        <v>37</v>
      </c>
      <c r="AX240" s="12" t="s">
        <v>81</v>
      </c>
      <c r="AY240" s="255" t="s">
        <v>128</v>
      </c>
    </row>
    <row r="241" s="1" customFormat="1" ht="25.5" customHeight="1">
      <c r="B241" s="46"/>
      <c r="C241" s="221" t="s">
        <v>253</v>
      </c>
      <c r="D241" s="221" t="s">
        <v>130</v>
      </c>
      <c r="E241" s="222" t="s">
        <v>377</v>
      </c>
      <c r="F241" s="223" t="s">
        <v>378</v>
      </c>
      <c r="G241" s="224" t="s">
        <v>379</v>
      </c>
      <c r="H241" s="225">
        <v>5.5209999999999999</v>
      </c>
      <c r="I241" s="226"/>
      <c r="J241" s="227">
        <f>ROUND(I241*H241,2)</f>
        <v>0</v>
      </c>
      <c r="K241" s="223" t="s">
        <v>21</v>
      </c>
      <c r="L241" s="72"/>
      <c r="M241" s="228" t="s">
        <v>21</v>
      </c>
      <c r="N241" s="229" t="s">
        <v>44</v>
      </c>
      <c r="O241" s="47"/>
      <c r="P241" s="230">
        <f>O241*H241</f>
        <v>0</v>
      </c>
      <c r="Q241" s="230">
        <v>0</v>
      </c>
      <c r="R241" s="230">
        <f>Q241*H241</f>
        <v>0</v>
      </c>
      <c r="S241" s="230">
        <v>0</v>
      </c>
      <c r="T241" s="231">
        <f>S241*H241</f>
        <v>0</v>
      </c>
      <c r="AR241" s="24" t="s">
        <v>134</v>
      </c>
      <c r="AT241" s="24" t="s">
        <v>130</v>
      </c>
      <c r="AU241" s="24" t="s">
        <v>83</v>
      </c>
      <c r="AY241" s="24" t="s">
        <v>128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24" t="s">
        <v>81</v>
      </c>
      <c r="BK241" s="232">
        <f>ROUND(I241*H241,2)</f>
        <v>0</v>
      </c>
      <c r="BL241" s="24" t="s">
        <v>134</v>
      </c>
      <c r="BM241" s="24" t="s">
        <v>380</v>
      </c>
    </row>
    <row r="242" s="11" customFormat="1">
      <c r="B242" s="233"/>
      <c r="C242" s="234"/>
      <c r="D242" s="235" t="s">
        <v>135</v>
      </c>
      <c r="E242" s="236" t="s">
        <v>21</v>
      </c>
      <c r="F242" s="237" t="s">
        <v>381</v>
      </c>
      <c r="G242" s="234"/>
      <c r="H242" s="238">
        <v>2.8399999999999999</v>
      </c>
      <c r="I242" s="239"/>
      <c r="J242" s="234"/>
      <c r="K242" s="234"/>
      <c r="L242" s="240"/>
      <c r="M242" s="241"/>
      <c r="N242" s="242"/>
      <c r="O242" s="242"/>
      <c r="P242" s="242"/>
      <c r="Q242" s="242"/>
      <c r="R242" s="242"/>
      <c r="S242" s="242"/>
      <c r="T242" s="243"/>
      <c r="AT242" s="244" t="s">
        <v>135</v>
      </c>
      <c r="AU242" s="244" t="s">
        <v>83</v>
      </c>
      <c r="AV242" s="11" t="s">
        <v>83</v>
      </c>
      <c r="AW242" s="11" t="s">
        <v>37</v>
      </c>
      <c r="AX242" s="11" t="s">
        <v>73</v>
      </c>
      <c r="AY242" s="244" t="s">
        <v>128</v>
      </c>
    </row>
    <row r="243" s="11" customFormat="1">
      <c r="B243" s="233"/>
      <c r="C243" s="234"/>
      <c r="D243" s="235" t="s">
        <v>135</v>
      </c>
      <c r="E243" s="236" t="s">
        <v>21</v>
      </c>
      <c r="F243" s="237" t="s">
        <v>382</v>
      </c>
      <c r="G243" s="234"/>
      <c r="H243" s="238">
        <v>0.12</v>
      </c>
      <c r="I243" s="239"/>
      <c r="J243" s="234"/>
      <c r="K243" s="234"/>
      <c r="L243" s="240"/>
      <c r="M243" s="241"/>
      <c r="N243" s="242"/>
      <c r="O243" s="242"/>
      <c r="P243" s="242"/>
      <c r="Q243" s="242"/>
      <c r="R243" s="242"/>
      <c r="S243" s="242"/>
      <c r="T243" s="243"/>
      <c r="AT243" s="244" t="s">
        <v>135</v>
      </c>
      <c r="AU243" s="244" t="s">
        <v>83</v>
      </c>
      <c r="AV243" s="11" t="s">
        <v>83</v>
      </c>
      <c r="AW243" s="11" t="s">
        <v>37</v>
      </c>
      <c r="AX243" s="11" t="s">
        <v>73</v>
      </c>
      <c r="AY243" s="244" t="s">
        <v>128</v>
      </c>
    </row>
    <row r="244" s="11" customFormat="1">
      <c r="B244" s="233"/>
      <c r="C244" s="234"/>
      <c r="D244" s="235" t="s">
        <v>135</v>
      </c>
      <c r="E244" s="236" t="s">
        <v>21</v>
      </c>
      <c r="F244" s="237" t="s">
        <v>383</v>
      </c>
      <c r="G244" s="234"/>
      <c r="H244" s="238">
        <v>0.050000000000000003</v>
      </c>
      <c r="I244" s="239"/>
      <c r="J244" s="234"/>
      <c r="K244" s="234"/>
      <c r="L244" s="240"/>
      <c r="M244" s="241"/>
      <c r="N244" s="242"/>
      <c r="O244" s="242"/>
      <c r="P244" s="242"/>
      <c r="Q244" s="242"/>
      <c r="R244" s="242"/>
      <c r="S244" s="242"/>
      <c r="T244" s="243"/>
      <c r="AT244" s="244" t="s">
        <v>135</v>
      </c>
      <c r="AU244" s="244" t="s">
        <v>83</v>
      </c>
      <c r="AV244" s="11" t="s">
        <v>83</v>
      </c>
      <c r="AW244" s="11" t="s">
        <v>37</v>
      </c>
      <c r="AX244" s="11" t="s">
        <v>73</v>
      </c>
      <c r="AY244" s="244" t="s">
        <v>128</v>
      </c>
    </row>
    <row r="245" s="11" customFormat="1">
      <c r="B245" s="233"/>
      <c r="C245" s="234"/>
      <c r="D245" s="235" t="s">
        <v>135</v>
      </c>
      <c r="E245" s="236" t="s">
        <v>21</v>
      </c>
      <c r="F245" s="237" t="s">
        <v>384</v>
      </c>
      <c r="G245" s="234"/>
      <c r="H245" s="238">
        <v>1.6259999999999999</v>
      </c>
      <c r="I245" s="239"/>
      <c r="J245" s="234"/>
      <c r="K245" s="234"/>
      <c r="L245" s="240"/>
      <c r="M245" s="241"/>
      <c r="N245" s="242"/>
      <c r="O245" s="242"/>
      <c r="P245" s="242"/>
      <c r="Q245" s="242"/>
      <c r="R245" s="242"/>
      <c r="S245" s="242"/>
      <c r="T245" s="243"/>
      <c r="AT245" s="244" t="s">
        <v>135</v>
      </c>
      <c r="AU245" s="244" t="s">
        <v>83</v>
      </c>
      <c r="AV245" s="11" t="s">
        <v>83</v>
      </c>
      <c r="AW245" s="11" t="s">
        <v>37</v>
      </c>
      <c r="AX245" s="11" t="s">
        <v>73</v>
      </c>
      <c r="AY245" s="244" t="s">
        <v>128</v>
      </c>
    </row>
    <row r="246" s="11" customFormat="1">
      <c r="B246" s="233"/>
      <c r="C246" s="234"/>
      <c r="D246" s="235" t="s">
        <v>135</v>
      </c>
      <c r="E246" s="236" t="s">
        <v>21</v>
      </c>
      <c r="F246" s="237" t="s">
        <v>385</v>
      </c>
      <c r="G246" s="234"/>
      <c r="H246" s="238">
        <v>0.20000000000000001</v>
      </c>
      <c r="I246" s="239"/>
      <c r="J246" s="234"/>
      <c r="K246" s="234"/>
      <c r="L246" s="240"/>
      <c r="M246" s="241"/>
      <c r="N246" s="242"/>
      <c r="O246" s="242"/>
      <c r="P246" s="242"/>
      <c r="Q246" s="242"/>
      <c r="R246" s="242"/>
      <c r="S246" s="242"/>
      <c r="T246" s="243"/>
      <c r="AT246" s="244" t="s">
        <v>135</v>
      </c>
      <c r="AU246" s="244" t="s">
        <v>83</v>
      </c>
      <c r="AV246" s="11" t="s">
        <v>83</v>
      </c>
      <c r="AW246" s="11" t="s">
        <v>37</v>
      </c>
      <c r="AX246" s="11" t="s">
        <v>73</v>
      </c>
      <c r="AY246" s="244" t="s">
        <v>128</v>
      </c>
    </row>
    <row r="247" s="11" customFormat="1">
      <c r="B247" s="233"/>
      <c r="C247" s="234"/>
      <c r="D247" s="235" t="s">
        <v>135</v>
      </c>
      <c r="E247" s="236" t="s">
        <v>21</v>
      </c>
      <c r="F247" s="237" t="s">
        <v>386</v>
      </c>
      <c r="G247" s="234"/>
      <c r="H247" s="238">
        <v>0.065000000000000002</v>
      </c>
      <c r="I247" s="239"/>
      <c r="J247" s="234"/>
      <c r="K247" s="234"/>
      <c r="L247" s="240"/>
      <c r="M247" s="241"/>
      <c r="N247" s="242"/>
      <c r="O247" s="242"/>
      <c r="P247" s="242"/>
      <c r="Q247" s="242"/>
      <c r="R247" s="242"/>
      <c r="S247" s="242"/>
      <c r="T247" s="243"/>
      <c r="AT247" s="244" t="s">
        <v>135</v>
      </c>
      <c r="AU247" s="244" t="s">
        <v>83</v>
      </c>
      <c r="AV247" s="11" t="s">
        <v>83</v>
      </c>
      <c r="AW247" s="11" t="s">
        <v>37</v>
      </c>
      <c r="AX247" s="11" t="s">
        <v>73</v>
      </c>
      <c r="AY247" s="244" t="s">
        <v>128</v>
      </c>
    </row>
    <row r="248" s="11" customFormat="1">
      <c r="B248" s="233"/>
      <c r="C248" s="234"/>
      <c r="D248" s="235" t="s">
        <v>135</v>
      </c>
      <c r="E248" s="236" t="s">
        <v>21</v>
      </c>
      <c r="F248" s="237" t="s">
        <v>387</v>
      </c>
      <c r="G248" s="234"/>
      <c r="H248" s="238">
        <v>0.62</v>
      </c>
      <c r="I248" s="239"/>
      <c r="J248" s="234"/>
      <c r="K248" s="234"/>
      <c r="L248" s="240"/>
      <c r="M248" s="241"/>
      <c r="N248" s="242"/>
      <c r="O248" s="242"/>
      <c r="P248" s="242"/>
      <c r="Q248" s="242"/>
      <c r="R248" s="242"/>
      <c r="S248" s="242"/>
      <c r="T248" s="243"/>
      <c r="AT248" s="244" t="s">
        <v>135</v>
      </c>
      <c r="AU248" s="244" t="s">
        <v>83</v>
      </c>
      <c r="AV248" s="11" t="s">
        <v>83</v>
      </c>
      <c r="AW248" s="11" t="s">
        <v>37</v>
      </c>
      <c r="AX248" s="11" t="s">
        <v>73</v>
      </c>
      <c r="AY248" s="244" t="s">
        <v>128</v>
      </c>
    </row>
    <row r="249" s="12" customFormat="1">
      <c r="B249" s="245"/>
      <c r="C249" s="246"/>
      <c r="D249" s="235" t="s">
        <v>135</v>
      </c>
      <c r="E249" s="247" t="s">
        <v>21</v>
      </c>
      <c r="F249" s="248" t="s">
        <v>137</v>
      </c>
      <c r="G249" s="246"/>
      <c r="H249" s="249">
        <v>5.5209999999999999</v>
      </c>
      <c r="I249" s="250"/>
      <c r="J249" s="246"/>
      <c r="K249" s="246"/>
      <c r="L249" s="251"/>
      <c r="M249" s="252"/>
      <c r="N249" s="253"/>
      <c r="O249" s="253"/>
      <c r="P249" s="253"/>
      <c r="Q249" s="253"/>
      <c r="R249" s="253"/>
      <c r="S249" s="253"/>
      <c r="T249" s="254"/>
      <c r="AT249" s="255" t="s">
        <v>135</v>
      </c>
      <c r="AU249" s="255" t="s">
        <v>83</v>
      </c>
      <c r="AV249" s="12" t="s">
        <v>134</v>
      </c>
      <c r="AW249" s="12" t="s">
        <v>37</v>
      </c>
      <c r="AX249" s="12" t="s">
        <v>81</v>
      </c>
      <c r="AY249" s="255" t="s">
        <v>128</v>
      </c>
    </row>
    <row r="250" s="1" customFormat="1" ht="25.5" customHeight="1">
      <c r="B250" s="46"/>
      <c r="C250" s="221" t="s">
        <v>388</v>
      </c>
      <c r="D250" s="221" t="s">
        <v>130</v>
      </c>
      <c r="E250" s="222" t="s">
        <v>389</v>
      </c>
      <c r="F250" s="223" t="s">
        <v>390</v>
      </c>
      <c r="G250" s="224" t="s">
        <v>165</v>
      </c>
      <c r="H250" s="225">
        <v>28.5</v>
      </c>
      <c r="I250" s="226"/>
      <c r="J250" s="227">
        <f>ROUND(I250*H250,2)</f>
        <v>0</v>
      </c>
      <c r="K250" s="223" t="s">
        <v>21</v>
      </c>
      <c r="L250" s="72"/>
      <c r="M250" s="228" t="s">
        <v>21</v>
      </c>
      <c r="N250" s="229" t="s">
        <v>44</v>
      </c>
      <c r="O250" s="47"/>
      <c r="P250" s="230">
        <f>O250*H250</f>
        <v>0</v>
      </c>
      <c r="Q250" s="230">
        <v>0</v>
      </c>
      <c r="R250" s="230">
        <f>Q250*H250</f>
        <v>0</v>
      </c>
      <c r="S250" s="230">
        <v>0</v>
      </c>
      <c r="T250" s="231">
        <f>S250*H250</f>
        <v>0</v>
      </c>
      <c r="AR250" s="24" t="s">
        <v>134</v>
      </c>
      <c r="AT250" s="24" t="s">
        <v>130</v>
      </c>
      <c r="AU250" s="24" t="s">
        <v>83</v>
      </c>
      <c r="AY250" s="24" t="s">
        <v>128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24" t="s">
        <v>81</v>
      </c>
      <c r="BK250" s="232">
        <f>ROUND(I250*H250,2)</f>
        <v>0</v>
      </c>
      <c r="BL250" s="24" t="s">
        <v>134</v>
      </c>
      <c r="BM250" s="24" t="s">
        <v>391</v>
      </c>
    </row>
    <row r="251" s="1" customFormat="1" ht="16.5" customHeight="1">
      <c r="B251" s="46"/>
      <c r="C251" s="221" t="s">
        <v>260</v>
      </c>
      <c r="D251" s="221" t="s">
        <v>130</v>
      </c>
      <c r="E251" s="222" t="s">
        <v>392</v>
      </c>
      <c r="F251" s="223" t="s">
        <v>393</v>
      </c>
      <c r="G251" s="224" t="s">
        <v>165</v>
      </c>
      <c r="H251" s="225">
        <v>28.5</v>
      </c>
      <c r="I251" s="226"/>
      <c r="J251" s="227">
        <f>ROUND(I251*H251,2)</f>
        <v>0</v>
      </c>
      <c r="K251" s="223" t="s">
        <v>21</v>
      </c>
      <c r="L251" s="72"/>
      <c r="M251" s="228" t="s">
        <v>21</v>
      </c>
      <c r="N251" s="229" t="s">
        <v>44</v>
      </c>
      <c r="O251" s="47"/>
      <c r="P251" s="230">
        <f>O251*H251</f>
        <v>0</v>
      </c>
      <c r="Q251" s="230">
        <v>0</v>
      </c>
      <c r="R251" s="230">
        <f>Q251*H251</f>
        <v>0</v>
      </c>
      <c r="S251" s="230">
        <v>0</v>
      </c>
      <c r="T251" s="231">
        <f>S251*H251</f>
        <v>0</v>
      </c>
      <c r="AR251" s="24" t="s">
        <v>134</v>
      </c>
      <c r="AT251" s="24" t="s">
        <v>130</v>
      </c>
      <c r="AU251" s="24" t="s">
        <v>83</v>
      </c>
      <c r="AY251" s="24" t="s">
        <v>128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24" t="s">
        <v>81</v>
      </c>
      <c r="BK251" s="232">
        <f>ROUND(I251*H251,2)</f>
        <v>0</v>
      </c>
      <c r="BL251" s="24" t="s">
        <v>134</v>
      </c>
      <c r="BM251" s="24" t="s">
        <v>394</v>
      </c>
    </row>
    <row r="252" s="1" customFormat="1" ht="25.5" customHeight="1">
      <c r="B252" s="46"/>
      <c r="C252" s="221" t="s">
        <v>395</v>
      </c>
      <c r="D252" s="221" t="s">
        <v>130</v>
      </c>
      <c r="E252" s="222" t="s">
        <v>396</v>
      </c>
      <c r="F252" s="223" t="s">
        <v>397</v>
      </c>
      <c r="G252" s="224" t="s">
        <v>264</v>
      </c>
      <c r="H252" s="225">
        <v>4</v>
      </c>
      <c r="I252" s="226"/>
      <c r="J252" s="227">
        <f>ROUND(I252*H252,2)</f>
        <v>0</v>
      </c>
      <c r="K252" s="223" t="s">
        <v>21</v>
      </c>
      <c r="L252" s="72"/>
      <c r="M252" s="228" t="s">
        <v>21</v>
      </c>
      <c r="N252" s="229" t="s">
        <v>44</v>
      </c>
      <c r="O252" s="47"/>
      <c r="P252" s="230">
        <f>O252*H252</f>
        <v>0</v>
      </c>
      <c r="Q252" s="230">
        <v>0</v>
      </c>
      <c r="R252" s="230">
        <f>Q252*H252</f>
        <v>0</v>
      </c>
      <c r="S252" s="230">
        <v>0</v>
      </c>
      <c r="T252" s="231">
        <f>S252*H252</f>
        <v>0</v>
      </c>
      <c r="AR252" s="24" t="s">
        <v>134</v>
      </c>
      <c r="AT252" s="24" t="s">
        <v>130</v>
      </c>
      <c r="AU252" s="24" t="s">
        <v>83</v>
      </c>
      <c r="AY252" s="24" t="s">
        <v>128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24" t="s">
        <v>81</v>
      </c>
      <c r="BK252" s="232">
        <f>ROUND(I252*H252,2)</f>
        <v>0</v>
      </c>
      <c r="BL252" s="24" t="s">
        <v>134</v>
      </c>
      <c r="BM252" s="24" t="s">
        <v>398</v>
      </c>
    </row>
    <row r="253" s="1" customFormat="1" ht="16.5" customHeight="1">
      <c r="B253" s="46"/>
      <c r="C253" s="221" t="s">
        <v>265</v>
      </c>
      <c r="D253" s="221" t="s">
        <v>130</v>
      </c>
      <c r="E253" s="222" t="s">
        <v>399</v>
      </c>
      <c r="F253" s="223" t="s">
        <v>400</v>
      </c>
      <c r="G253" s="224" t="s">
        <v>264</v>
      </c>
      <c r="H253" s="225">
        <v>2</v>
      </c>
      <c r="I253" s="226"/>
      <c r="J253" s="227">
        <f>ROUND(I253*H253,2)</f>
        <v>0</v>
      </c>
      <c r="K253" s="223" t="s">
        <v>21</v>
      </c>
      <c r="L253" s="72"/>
      <c r="M253" s="228" t="s">
        <v>21</v>
      </c>
      <c r="N253" s="229" t="s">
        <v>44</v>
      </c>
      <c r="O253" s="47"/>
      <c r="P253" s="230">
        <f>O253*H253</f>
        <v>0</v>
      </c>
      <c r="Q253" s="230">
        <v>0</v>
      </c>
      <c r="R253" s="230">
        <f>Q253*H253</f>
        <v>0</v>
      </c>
      <c r="S253" s="230">
        <v>0</v>
      </c>
      <c r="T253" s="231">
        <f>S253*H253</f>
        <v>0</v>
      </c>
      <c r="AR253" s="24" t="s">
        <v>134</v>
      </c>
      <c r="AT253" s="24" t="s">
        <v>130</v>
      </c>
      <c r="AU253" s="24" t="s">
        <v>83</v>
      </c>
      <c r="AY253" s="24" t="s">
        <v>128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24" t="s">
        <v>81</v>
      </c>
      <c r="BK253" s="232">
        <f>ROUND(I253*H253,2)</f>
        <v>0</v>
      </c>
      <c r="BL253" s="24" t="s">
        <v>134</v>
      </c>
      <c r="BM253" s="24" t="s">
        <v>401</v>
      </c>
    </row>
    <row r="254" s="1" customFormat="1" ht="25.5" customHeight="1">
      <c r="B254" s="46"/>
      <c r="C254" s="221" t="s">
        <v>402</v>
      </c>
      <c r="D254" s="221" t="s">
        <v>130</v>
      </c>
      <c r="E254" s="222" t="s">
        <v>403</v>
      </c>
      <c r="F254" s="223" t="s">
        <v>404</v>
      </c>
      <c r="G254" s="224" t="s">
        <v>133</v>
      </c>
      <c r="H254" s="225">
        <v>190.56</v>
      </c>
      <c r="I254" s="226"/>
      <c r="J254" s="227">
        <f>ROUND(I254*H254,2)</f>
        <v>0</v>
      </c>
      <c r="K254" s="223" t="s">
        <v>21</v>
      </c>
      <c r="L254" s="72"/>
      <c r="M254" s="228" t="s">
        <v>21</v>
      </c>
      <c r="N254" s="229" t="s">
        <v>44</v>
      </c>
      <c r="O254" s="47"/>
      <c r="P254" s="230">
        <f>O254*H254</f>
        <v>0</v>
      </c>
      <c r="Q254" s="230">
        <v>0</v>
      </c>
      <c r="R254" s="230">
        <f>Q254*H254</f>
        <v>0</v>
      </c>
      <c r="S254" s="230">
        <v>0</v>
      </c>
      <c r="T254" s="231">
        <f>S254*H254</f>
        <v>0</v>
      </c>
      <c r="AR254" s="24" t="s">
        <v>134</v>
      </c>
      <c r="AT254" s="24" t="s">
        <v>130</v>
      </c>
      <c r="AU254" s="24" t="s">
        <v>83</v>
      </c>
      <c r="AY254" s="24" t="s">
        <v>128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24" t="s">
        <v>81</v>
      </c>
      <c r="BK254" s="232">
        <f>ROUND(I254*H254,2)</f>
        <v>0</v>
      </c>
      <c r="BL254" s="24" t="s">
        <v>134</v>
      </c>
      <c r="BM254" s="24" t="s">
        <v>405</v>
      </c>
    </row>
    <row r="255" s="13" customFormat="1">
      <c r="B255" s="256"/>
      <c r="C255" s="257"/>
      <c r="D255" s="235" t="s">
        <v>135</v>
      </c>
      <c r="E255" s="258" t="s">
        <v>21</v>
      </c>
      <c r="F255" s="259" t="s">
        <v>406</v>
      </c>
      <c r="G255" s="257"/>
      <c r="H255" s="258" t="s">
        <v>21</v>
      </c>
      <c r="I255" s="260"/>
      <c r="J255" s="257"/>
      <c r="K255" s="257"/>
      <c r="L255" s="261"/>
      <c r="M255" s="262"/>
      <c r="N255" s="263"/>
      <c r="O255" s="263"/>
      <c r="P255" s="263"/>
      <c r="Q255" s="263"/>
      <c r="R255" s="263"/>
      <c r="S255" s="263"/>
      <c r="T255" s="264"/>
      <c r="AT255" s="265" t="s">
        <v>135</v>
      </c>
      <c r="AU255" s="265" t="s">
        <v>83</v>
      </c>
      <c r="AV255" s="13" t="s">
        <v>81</v>
      </c>
      <c r="AW255" s="13" t="s">
        <v>37</v>
      </c>
      <c r="AX255" s="13" t="s">
        <v>73</v>
      </c>
      <c r="AY255" s="265" t="s">
        <v>128</v>
      </c>
    </row>
    <row r="256" s="11" customFormat="1">
      <c r="B256" s="233"/>
      <c r="C256" s="234"/>
      <c r="D256" s="235" t="s">
        <v>135</v>
      </c>
      <c r="E256" s="236" t="s">
        <v>21</v>
      </c>
      <c r="F256" s="237" t="s">
        <v>407</v>
      </c>
      <c r="G256" s="234"/>
      <c r="H256" s="238">
        <v>190.56</v>
      </c>
      <c r="I256" s="239"/>
      <c r="J256" s="234"/>
      <c r="K256" s="234"/>
      <c r="L256" s="240"/>
      <c r="M256" s="241"/>
      <c r="N256" s="242"/>
      <c r="O256" s="242"/>
      <c r="P256" s="242"/>
      <c r="Q256" s="242"/>
      <c r="R256" s="242"/>
      <c r="S256" s="242"/>
      <c r="T256" s="243"/>
      <c r="AT256" s="244" t="s">
        <v>135</v>
      </c>
      <c r="AU256" s="244" t="s">
        <v>83</v>
      </c>
      <c r="AV256" s="11" t="s">
        <v>83</v>
      </c>
      <c r="AW256" s="11" t="s">
        <v>37</v>
      </c>
      <c r="AX256" s="11" t="s">
        <v>73</v>
      </c>
      <c r="AY256" s="244" t="s">
        <v>128</v>
      </c>
    </row>
    <row r="257" s="12" customFormat="1">
      <c r="B257" s="245"/>
      <c r="C257" s="246"/>
      <c r="D257" s="235" t="s">
        <v>135</v>
      </c>
      <c r="E257" s="247" t="s">
        <v>21</v>
      </c>
      <c r="F257" s="248" t="s">
        <v>137</v>
      </c>
      <c r="G257" s="246"/>
      <c r="H257" s="249">
        <v>190.56</v>
      </c>
      <c r="I257" s="250"/>
      <c r="J257" s="246"/>
      <c r="K257" s="246"/>
      <c r="L257" s="251"/>
      <c r="M257" s="252"/>
      <c r="N257" s="253"/>
      <c r="O257" s="253"/>
      <c r="P257" s="253"/>
      <c r="Q257" s="253"/>
      <c r="R257" s="253"/>
      <c r="S257" s="253"/>
      <c r="T257" s="254"/>
      <c r="AT257" s="255" t="s">
        <v>135</v>
      </c>
      <c r="AU257" s="255" t="s">
        <v>83</v>
      </c>
      <c r="AV257" s="12" t="s">
        <v>134</v>
      </c>
      <c r="AW257" s="12" t="s">
        <v>37</v>
      </c>
      <c r="AX257" s="12" t="s">
        <v>81</v>
      </c>
      <c r="AY257" s="255" t="s">
        <v>128</v>
      </c>
    </row>
    <row r="258" s="10" customFormat="1" ht="29.88" customHeight="1">
      <c r="B258" s="205"/>
      <c r="C258" s="206"/>
      <c r="D258" s="207" t="s">
        <v>72</v>
      </c>
      <c r="E258" s="219" t="s">
        <v>408</v>
      </c>
      <c r="F258" s="219" t="s">
        <v>409</v>
      </c>
      <c r="G258" s="206"/>
      <c r="H258" s="206"/>
      <c r="I258" s="209"/>
      <c r="J258" s="220">
        <f>BK258</f>
        <v>0</v>
      </c>
      <c r="K258" s="206"/>
      <c r="L258" s="211"/>
      <c r="M258" s="212"/>
      <c r="N258" s="213"/>
      <c r="O258" s="213"/>
      <c r="P258" s="214">
        <f>SUM(P259:P280)</f>
        <v>0</v>
      </c>
      <c r="Q258" s="213"/>
      <c r="R258" s="214">
        <f>SUM(R259:R280)</f>
        <v>0</v>
      </c>
      <c r="S258" s="213"/>
      <c r="T258" s="215">
        <f>SUM(T259:T280)</f>
        <v>0</v>
      </c>
      <c r="AR258" s="216" t="s">
        <v>81</v>
      </c>
      <c r="AT258" s="217" t="s">
        <v>72</v>
      </c>
      <c r="AU258" s="217" t="s">
        <v>81</v>
      </c>
      <c r="AY258" s="216" t="s">
        <v>128</v>
      </c>
      <c r="BK258" s="218">
        <f>SUM(BK259:BK280)</f>
        <v>0</v>
      </c>
    </row>
    <row r="259" s="1" customFormat="1" ht="16.5" customHeight="1">
      <c r="B259" s="46"/>
      <c r="C259" s="221" t="s">
        <v>269</v>
      </c>
      <c r="D259" s="221" t="s">
        <v>130</v>
      </c>
      <c r="E259" s="222" t="s">
        <v>410</v>
      </c>
      <c r="F259" s="223" t="s">
        <v>411</v>
      </c>
      <c r="G259" s="224" t="s">
        <v>412</v>
      </c>
      <c r="H259" s="225">
        <v>575.62599999999998</v>
      </c>
      <c r="I259" s="226"/>
      <c r="J259" s="227">
        <f>ROUND(I259*H259,2)</f>
        <v>0</v>
      </c>
      <c r="K259" s="223" t="s">
        <v>21</v>
      </c>
      <c r="L259" s="72"/>
      <c r="M259" s="228" t="s">
        <v>21</v>
      </c>
      <c r="N259" s="229" t="s">
        <v>44</v>
      </c>
      <c r="O259" s="47"/>
      <c r="P259" s="230">
        <f>O259*H259</f>
        <v>0</v>
      </c>
      <c r="Q259" s="230">
        <v>0</v>
      </c>
      <c r="R259" s="230">
        <f>Q259*H259</f>
        <v>0</v>
      </c>
      <c r="S259" s="230">
        <v>0</v>
      </c>
      <c r="T259" s="231">
        <f>S259*H259</f>
        <v>0</v>
      </c>
      <c r="AR259" s="24" t="s">
        <v>134</v>
      </c>
      <c r="AT259" s="24" t="s">
        <v>130</v>
      </c>
      <c r="AU259" s="24" t="s">
        <v>83</v>
      </c>
      <c r="AY259" s="24" t="s">
        <v>128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24" t="s">
        <v>81</v>
      </c>
      <c r="BK259" s="232">
        <f>ROUND(I259*H259,2)</f>
        <v>0</v>
      </c>
      <c r="BL259" s="24" t="s">
        <v>134</v>
      </c>
      <c r="BM259" s="24" t="s">
        <v>413</v>
      </c>
    </row>
    <row r="260" s="11" customFormat="1">
      <c r="B260" s="233"/>
      <c r="C260" s="234"/>
      <c r="D260" s="235" t="s">
        <v>135</v>
      </c>
      <c r="E260" s="236" t="s">
        <v>21</v>
      </c>
      <c r="F260" s="237" t="s">
        <v>414</v>
      </c>
      <c r="G260" s="234"/>
      <c r="H260" s="238">
        <v>539.798</v>
      </c>
      <c r="I260" s="239"/>
      <c r="J260" s="234"/>
      <c r="K260" s="234"/>
      <c r="L260" s="240"/>
      <c r="M260" s="241"/>
      <c r="N260" s="242"/>
      <c r="O260" s="242"/>
      <c r="P260" s="242"/>
      <c r="Q260" s="242"/>
      <c r="R260" s="242"/>
      <c r="S260" s="242"/>
      <c r="T260" s="243"/>
      <c r="AT260" s="244" t="s">
        <v>135</v>
      </c>
      <c r="AU260" s="244" t="s">
        <v>83</v>
      </c>
      <c r="AV260" s="11" t="s">
        <v>83</v>
      </c>
      <c r="AW260" s="11" t="s">
        <v>37</v>
      </c>
      <c r="AX260" s="11" t="s">
        <v>73</v>
      </c>
      <c r="AY260" s="244" t="s">
        <v>128</v>
      </c>
    </row>
    <row r="261" s="11" customFormat="1">
      <c r="B261" s="233"/>
      <c r="C261" s="234"/>
      <c r="D261" s="235" t="s">
        <v>135</v>
      </c>
      <c r="E261" s="236" t="s">
        <v>21</v>
      </c>
      <c r="F261" s="237" t="s">
        <v>415</v>
      </c>
      <c r="G261" s="234"/>
      <c r="H261" s="238">
        <v>162.816</v>
      </c>
      <c r="I261" s="239"/>
      <c r="J261" s="234"/>
      <c r="K261" s="234"/>
      <c r="L261" s="240"/>
      <c r="M261" s="241"/>
      <c r="N261" s="242"/>
      <c r="O261" s="242"/>
      <c r="P261" s="242"/>
      <c r="Q261" s="242"/>
      <c r="R261" s="242"/>
      <c r="S261" s="242"/>
      <c r="T261" s="243"/>
      <c r="AT261" s="244" t="s">
        <v>135</v>
      </c>
      <c r="AU261" s="244" t="s">
        <v>83</v>
      </c>
      <c r="AV261" s="11" t="s">
        <v>83</v>
      </c>
      <c r="AW261" s="11" t="s">
        <v>37</v>
      </c>
      <c r="AX261" s="11" t="s">
        <v>73</v>
      </c>
      <c r="AY261" s="244" t="s">
        <v>128</v>
      </c>
    </row>
    <row r="262" s="11" customFormat="1">
      <c r="B262" s="233"/>
      <c r="C262" s="234"/>
      <c r="D262" s="235" t="s">
        <v>135</v>
      </c>
      <c r="E262" s="236" t="s">
        <v>21</v>
      </c>
      <c r="F262" s="237" t="s">
        <v>416</v>
      </c>
      <c r="G262" s="234"/>
      <c r="H262" s="238">
        <v>-126.988</v>
      </c>
      <c r="I262" s="239"/>
      <c r="J262" s="234"/>
      <c r="K262" s="234"/>
      <c r="L262" s="240"/>
      <c r="M262" s="241"/>
      <c r="N262" s="242"/>
      <c r="O262" s="242"/>
      <c r="P262" s="242"/>
      <c r="Q262" s="242"/>
      <c r="R262" s="242"/>
      <c r="S262" s="242"/>
      <c r="T262" s="243"/>
      <c r="AT262" s="244" t="s">
        <v>135</v>
      </c>
      <c r="AU262" s="244" t="s">
        <v>83</v>
      </c>
      <c r="AV262" s="11" t="s">
        <v>83</v>
      </c>
      <c r="AW262" s="11" t="s">
        <v>37</v>
      </c>
      <c r="AX262" s="11" t="s">
        <v>73</v>
      </c>
      <c r="AY262" s="244" t="s">
        <v>128</v>
      </c>
    </row>
    <row r="263" s="12" customFormat="1">
      <c r="B263" s="245"/>
      <c r="C263" s="246"/>
      <c r="D263" s="235" t="s">
        <v>135</v>
      </c>
      <c r="E263" s="247" t="s">
        <v>21</v>
      </c>
      <c r="F263" s="248" t="s">
        <v>137</v>
      </c>
      <c r="G263" s="246"/>
      <c r="H263" s="249">
        <v>575.62599999999998</v>
      </c>
      <c r="I263" s="250"/>
      <c r="J263" s="246"/>
      <c r="K263" s="246"/>
      <c r="L263" s="251"/>
      <c r="M263" s="252"/>
      <c r="N263" s="253"/>
      <c r="O263" s="253"/>
      <c r="P263" s="253"/>
      <c r="Q263" s="253"/>
      <c r="R263" s="253"/>
      <c r="S263" s="253"/>
      <c r="T263" s="254"/>
      <c r="AT263" s="255" t="s">
        <v>135</v>
      </c>
      <c r="AU263" s="255" t="s">
        <v>83</v>
      </c>
      <c r="AV263" s="12" t="s">
        <v>134</v>
      </c>
      <c r="AW263" s="12" t="s">
        <v>37</v>
      </c>
      <c r="AX263" s="12" t="s">
        <v>81</v>
      </c>
      <c r="AY263" s="255" t="s">
        <v>128</v>
      </c>
    </row>
    <row r="264" s="1" customFormat="1" ht="16.5" customHeight="1">
      <c r="B264" s="46"/>
      <c r="C264" s="221" t="s">
        <v>417</v>
      </c>
      <c r="D264" s="221" t="s">
        <v>130</v>
      </c>
      <c r="E264" s="222" t="s">
        <v>418</v>
      </c>
      <c r="F264" s="223" t="s">
        <v>419</v>
      </c>
      <c r="G264" s="224" t="s">
        <v>412</v>
      </c>
      <c r="H264" s="225">
        <v>10936.894</v>
      </c>
      <c r="I264" s="226"/>
      <c r="J264" s="227">
        <f>ROUND(I264*H264,2)</f>
        <v>0</v>
      </c>
      <c r="K264" s="223" t="s">
        <v>21</v>
      </c>
      <c r="L264" s="72"/>
      <c r="M264" s="228" t="s">
        <v>21</v>
      </c>
      <c r="N264" s="229" t="s">
        <v>44</v>
      </c>
      <c r="O264" s="47"/>
      <c r="P264" s="230">
        <f>O264*H264</f>
        <v>0</v>
      </c>
      <c r="Q264" s="230">
        <v>0</v>
      </c>
      <c r="R264" s="230">
        <f>Q264*H264</f>
        <v>0</v>
      </c>
      <c r="S264" s="230">
        <v>0</v>
      </c>
      <c r="T264" s="231">
        <f>S264*H264</f>
        <v>0</v>
      </c>
      <c r="AR264" s="24" t="s">
        <v>134</v>
      </c>
      <c r="AT264" s="24" t="s">
        <v>130</v>
      </c>
      <c r="AU264" s="24" t="s">
        <v>83</v>
      </c>
      <c r="AY264" s="24" t="s">
        <v>128</v>
      </c>
      <c r="BE264" s="232">
        <f>IF(N264="základní",J264,0)</f>
        <v>0</v>
      </c>
      <c r="BF264" s="232">
        <f>IF(N264="snížená",J264,0)</f>
        <v>0</v>
      </c>
      <c r="BG264" s="232">
        <f>IF(N264="zákl. přenesená",J264,0)</f>
        <v>0</v>
      </c>
      <c r="BH264" s="232">
        <f>IF(N264="sníž. přenesená",J264,0)</f>
        <v>0</v>
      </c>
      <c r="BI264" s="232">
        <f>IF(N264="nulová",J264,0)</f>
        <v>0</v>
      </c>
      <c r="BJ264" s="24" t="s">
        <v>81</v>
      </c>
      <c r="BK264" s="232">
        <f>ROUND(I264*H264,2)</f>
        <v>0</v>
      </c>
      <c r="BL264" s="24" t="s">
        <v>134</v>
      </c>
      <c r="BM264" s="24" t="s">
        <v>420</v>
      </c>
    </row>
    <row r="265" s="11" customFormat="1">
      <c r="B265" s="233"/>
      <c r="C265" s="234"/>
      <c r="D265" s="235" t="s">
        <v>135</v>
      </c>
      <c r="E265" s="236" t="s">
        <v>21</v>
      </c>
      <c r="F265" s="237" t="s">
        <v>421</v>
      </c>
      <c r="G265" s="234"/>
      <c r="H265" s="238">
        <v>10936.894</v>
      </c>
      <c r="I265" s="239"/>
      <c r="J265" s="234"/>
      <c r="K265" s="234"/>
      <c r="L265" s="240"/>
      <c r="M265" s="241"/>
      <c r="N265" s="242"/>
      <c r="O265" s="242"/>
      <c r="P265" s="242"/>
      <c r="Q265" s="242"/>
      <c r="R265" s="242"/>
      <c r="S265" s="242"/>
      <c r="T265" s="243"/>
      <c r="AT265" s="244" t="s">
        <v>135</v>
      </c>
      <c r="AU265" s="244" t="s">
        <v>83</v>
      </c>
      <c r="AV265" s="11" t="s">
        <v>83</v>
      </c>
      <c r="AW265" s="11" t="s">
        <v>37</v>
      </c>
      <c r="AX265" s="11" t="s">
        <v>73</v>
      </c>
      <c r="AY265" s="244" t="s">
        <v>128</v>
      </c>
    </row>
    <row r="266" s="12" customFormat="1">
      <c r="B266" s="245"/>
      <c r="C266" s="246"/>
      <c r="D266" s="235" t="s">
        <v>135</v>
      </c>
      <c r="E266" s="247" t="s">
        <v>21</v>
      </c>
      <c r="F266" s="248" t="s">
        <v>137</v>
      </c>
      <c r="G266" s="246"/>
      <c r="H266" s="249">
        <v>10936.894</v>
      </c>
      <c r="I266" s="250"/>
      <c r="J266" s="246"/>
      <c r="K266" s="246"/>
      <c r="L266" s="251"/>
      <c r="M266" s="252"/>
      <c r="N266" s="253"/>
      <c r="O266" s="253"/>
      <c r="P266" s="253"/>
      <c r="Q266" s="253"/>
      <c r="R266" s="253"/>
      <c r="S266" s="253"/>
      <c r="T266" s="254"/>
      <c r="AT266" s="255" t="s">
        <v>135</v>
      </c>
      <c r="AU266" s="255" t="s">
        <v>83</v>
      </c>
      <c r="AV266" s="12" t="s">
        <v>134</v>
      </c>
      <c r="AW266" s="12" t="s">
        <v>37</v>
      </c>
      <c r="AX266" s="12" t="s">
        <v>81</v>
      </c>
      <c r="AY266" s="255" t="s">
        <v>128</v>
      </c>
    </row>
    <row r="267" s="1" customFormat="1" ht="16.5" customHeight="1">
      <c r="B267" s="46"/>
      <c r="C267" s="221" t="s">
        <v>273</v>
      </c>
      <c r="D267" s="221" t="s">
        <v>130</v>
      </c>
      <c r="E267" s="222" t="s">
        <v>422</v>
      </c>
      <c r="F267" s="223" t="s">
        <v>423</v>
      </c>
      <c r="G267" s="224" t="s">
        <v>412</v>
      </c>
      <c r="H267" s="225">
        <v>117.164</v>
      </c>
      <c r="I267" s="226"/>
      <c r="J267" s="227">
        <f>ROUND(I267*H267,2)</f>
        <v>0</v>
      </c>
      <c r="K267" s="223" t="s">
        <v>21</v>
      </c>
      <c r="L267" s="72"/>
      <c r="M267" s="228" t="s">
        <v>21</v>
      </c>
      <c r="N267" s="229" t="s">
        <v>44</v>
      </c>
      <c r="O267" s="47"/>
      <c r="P267" s="230">
        <f>O267*H267</f>
        <v>0</v>
      </c>
      <c r="Q267" s="230">
        <v>0</v>
      </c>
      <c r="R267" s="230">
        <f>Q267*H267</f>
        <v>0</v>
      </c>
      <c r="S267" s="230">
        <v>0</v>
      </c>
      <c r="T267" s="231">
        <f>S267*H267</f>
        <v>0</v>
      </c>
      <c r="AR267" s="24" t="s">
        <v>134</v>
      </c>
      <c r="AT267" s="24" t="s">
        <v>130</v>
      </c>
      <c r="AU267" s="24" t="s">
        <v>83</v>
      </c>
      <c r="AY267" s="24" t="s">
        <v>128</v>
      </c>
      <c r="BE267" s="232">
        <f>IF(N267="základní",J267,0)</f>
        <v>0</v>
      </c>
      <c r="BF267" s="232">
        <f>IF(N267="snížená",J267,0)</f>
        <v>0</v>
      </c>
      <c r="BG267" s="232">
        <f>IF(N267="zákl. přenesená",J267,0)</f>
        <v>0</v>
      </c>
      <c r="BH267" s="232">
        <f>IF(N267="sníž. přenesená",J267,0)</f>
        <v>0</v>
      </c>
      <c r="BI267" s="232">
        <f>IF(N267="nulová",J267,0)</f>
        <v>0</v>
      </c>
      <c r="BJ267" s="24" t="s">
        <v>81</v>
      </c>
      <c r="BK267" s="232">
        <f>ROUND(I267*H267,2)</f>
        <v>0</v>
      </c>
      <c r="BL267" s="24" t="s">
        <v>134</v>
      </c>
      <c r="BM267" s="24" t="s">
        <v>424</v>
      </c>
    </row>
    <row r="268" s="11" customFormat="1">
      <c r="B268" s="233"/>
      <c r="C268" s="234"/>
      <c r="D268" s="235" t="s">
        <v>135</v>
      </c>
      <c r="E268" s="236" t="s">
        <v>21</v>
      </c>
      <c r="F268" s="237" t="s">
        <v>425</v>
      </c>
      <c r="G268" s="234"/>
      <c r="H268" s="238">
        <v>137.80799999999999</v>
      </c>
      <c r="I268" s="239"/>
      <c r="J268" s="234"/>
      <c r="K268" s="234"/>
      <c r="L268" s="240"/>
      <c r="M268" s="241"/>
      <c r="N268" s="242"/>
      <c r="O268" s="242"/>
      <c r="P268" s="242"/>
      <c r="Q268" s="242"/>
      <c r="R268" s="242"/>
      <c r="S268" s="242"/>
      <c r="T268" s="243"/>
      <c r="AT268" s="244" t="s">
        <v>135</v>
      </c>
      <c r="AU268" s="244" t="s">
        <v>83</v>
      </c>
      <c r="AV268" s="11" t="s">
        <v>83</v>
      </c>
      <c r="AW268" s="11" t="s">
        <v>37</v>
      </c>
      <c r="AX268" s="11" t="s">
        <v>73</v>
      </c>
      <c r="AY268" s="244" t="s">
        <v>128</v>
      </c>
    </row>
    <row r="269" s="11" customFormat="1">
      <c r="B269" s="233"/>
      <c r="C269" s="234"/>
      <c r="D269" s="235" t="s">
        <v>135</v>
      </c>
      <c r="E269" s="236" t="s">
        <v>21</v>
      </c>
      <c r="F269" s="237" t="s">
        <v>426</v>
      </c>
      <c r="G269" s="234"/>
      <c r="H269" s="238">
        <v>-20.643999999999998</v>
      </c>
      <c r="I269" s="239"/>
      <c r="J269" s="234"/>
      <c r="K269" s="234"/>
      <c r="L269" s="240"/>
      <c r="M269" s="241"/>
      <c r="N269" s="242"/>
      <c r="O269" s="242"/>
      <c r="P269" s="242"/>
      <c r="Q269" s="242"/>
      <c r="R269" s="242"/>
      <c r="S269" s="242"/>
      <c r="T269" s="243"/>
      <c r="AT269" s="244" t="s">
        <v>135</v>
      </c>
      <c r="AU269" s="244" t="s">
        <v>83</v>
      </c>
      <c r="AV269" s="11" t="s">
        <v>83</v>
      </c>
      <c r="AW269" s="11" t="s">
        <v>37</v>
      </c>
      <c r="AX269" s="11" t="s">
        <v>73</v>
      </c>
      <c r="AY269" s="244" t="s">
        <v>128</v>
      </c>
    </row>
    <row r="270" s="12" customFormat="1">
      <c r="B270" s="245"/>
      <c r="C270" s="246"/>
      <c r="D270" s="235" t="s">
        <v>135</v>
      </c>
      <c r="E270" s="247" t="s">
        <v>21</v>
      </c>
      <c r="F270" s="248" t="s">
        <v>137</v>
      </c>
      <c r="G270" s="246"/>
      <c r="H270" s="249">
        <v>117.164</v>
      </c>
      <c r="I270" s="250"/>
      <c r="J270" s="246"/>
      <c r="K270" s="246"/>
      <c r="L270" s="251"/>
      <c r="M270" s="252"/>
      <c r="N270" s="253"/>
      <c r="O270" s="253"/>
      <c r="P270" s="253"/>
      <c r="Q270" s="253"/>
      <c r="R270" s="253"/>
      <c r="S270" s="253"/>
      <c r="T270" s="254"/>
      <c r="AT270" s="255" t="s">
        <v>135</v>
      </c>
      <c r="AU270" s="255" t="s">
        <v>83</v>
      </c>
      <c r="AV270" s="12" t="s">
        <v>134</v>
      </c>
      <c r="AW270" s="12" t="s">
        <v>37</v>
      </c>
      <c r="AX270" s="12" t="s">
        <v>81</v>
      </c>
      <c r="AY270" s="255" t="s">
        <v>128</v>
      </c>
    </row>
    <row r="271" s="1" customFormat="1" ht="16.5" customHeight="1">
      <c r="B271" s="46"/>
      <c r="C271" s="221" t="s">
        <v>427</v>
      </c>
      <c r="D271" s="221" t="s">
        <v>130</v>
      </c>
      <c r="E271" s="222" t="s">
        <v>428</v>
      </c>
      <c r="F271" s="223" t="s">
        <v>429</v>
      </c>
      <c r="G271" s="224" t="s">
        <v>412</v>
      </c>
      <c r="H271" s="225">
        <v>2226.116</v>
      </c>
      <c r="I271" s="226"/>
      <c r="J271" s="227">
        <f>ROUND(I271*H271,2)</f>
        <v>0</v>
      </c>
      <c r="K271" s="223" t="s">
        <v>21</v>
      </c>
      <c r="L271" s="72"/>
      <c r="M271" s="228" t="s">
        <v>21</v>
      </c>
      <c r="N271" s="229" t="s">
        <v>44</v>
      </c>
      <c r="O271" s="47"/>
      <c r="P271" s="230">
        <f>O271*H271</f>
        <v>0</v>
      </c>
      <c r="Q271" s="230">
        <v>0</v>
      </c>
      <c r="R271" s="230">
        <f>Q271*H271</f>
        <v>0</v>
      </c>
      <c r="S271" s="230">
        <v>0</v>
      </c>
      <c r="T271" s="231">
        <f>S271*H271</f>
        <v>0</v>
      </c>
      <c r="AR271" s="24" t="s">
        <v>134</v>
      </c>
      <c r="AT271" s="24" t="s">
        <v>130</v>
      </c>
      <c r="AU271" s="24" t="s">
        <v>83</v>
      </c>
      <c r="AY271" s="24" t="s">
        <v>128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24" t="s">
        <v>81</v>
      </c>
      <c r="BK271" s="232">
        <f>ROUND(I271*H271,2)</f>
        <v>0</v>
      </c>
      <c r="BL271" s="24" t="s">
        <v>134</v>
      </c>
      <c r="BM271" s="24" t="s">
        <v>430</v>
      </c>
    </row>
    <row r="272" s="11" customFormat="1">
      <c r="B272" s="233"/>
      <c r="C272" s="234"/>
      <c r="D272" s="235" t="s">
        <v>135</v>
      </c>
      <c r="E272" s="236" t="s">
        <v>21</v>
      </c>
      <c r="F272" s="237" t="s">
        <v>431</v>
      </c>
      <c r="G272" s="234"/>
      <c r="H272" s="238">
        <v>2226.116</v>
      </c>
      <c r="I272" s="239"/>
      <c r="J272" s="234"/>
      <c r="K272" s="234"/>
      <c r="L272" s="240"/>
      <c r="M272" s="241"/>
      <c r="N272" s="242"/>
      <c r="O272" s="242"/>
      <c r="P272" s="242"/>
      <c r="Q272" s="242"/>
      <c r="R272" s="242"/>
      <c r="S272" s="242"/>
      <c r="T272" s="243"/>
      <c r="AT272" s="244" t="s">
        <v>135</v>
      </c>
      <c r="AU272" s="244" t="s">
        <v>83</v>
      </c>
      <c r="AV272" s="11" t="s">
        <v>83</v>
      </c>
      <c r="AW272" s="11" t="s">
        <v>37</v>
      </c>
      <c r="AX272" s="11" t="s">
        <v>73</v>
      </c>
      <c r="AY272" s="244" t="s">
        <v>128</v>
      </c>
    </row>
    <row r="273" s="12" customFormat="1">
      <c r="B273" s="245"/>
      <c r="C273" s="246"/>
      <c r="D273" s="235" t="s">
        <v>135</v>
      </c>
      <c r="E273" s="247" t="s">
        <v>21</v>
      </c>
      <c r="F273" s="248" t="s">
        <v>137</v>
      </c>
      <c r="G273" s="246"/>
      <c r="H273" s="249">
        <v>2226.116</v>
      </c>
      <c r="I273" s="250"/>
      <c r="J273" s="246"/>
      <c r="K273" s="246"/>
      <c r="L273" s="251"/>
      <c r="M273" s="252"/>
      <c r="N273" s="253"/>
      <c r="O273" s="253"/>
      <c r="P273" s="253"/>
      <c r="Q273" s="253"/>
      <c r="R273" s="253"/>
      <c r="S273" s="253"/>
      <c r="T273" s="254"/>
      <c r="AT273" s="255" t="s">
        <v>135</v>
      </c>
      <c r="AU273" s="255" t="s">
        <v>83</v>
      </c>
      <c r="AV273" s="12" t="s">
        <v>134</v>
      </c>
      <c r="AW273" s="12" t="s">
        <v>37</v>
      </c>
      <c r="AX273" s="12" t="s">
        <v>81</v>
      </c>
      <c r="AY273" s="255" t="s">
        <v>128</v>
      </c>
    </row>
    <row r="274" s="1" customFormat="1" ht="16.5" customHeight="1">
      <c r="B274" s="46"/>
      <c r="C274" s="221" t="s">
        <v>277</v>
      </c>
      <c r="D274" s="221" t="s">
        <v>130</v>
      </c>
      <c r="E274" s="222" t="s">
        <v>432</v>
      </c>
      <c r="F274" s="223" t="s">
        <v>433</v>
      </c>
      <c r="G274" s="224" t="s">
        <v>412</v>
      </c>
      <c r="H274" s="225">
        <v>117.164</v>
      </c>
      <c r="I274" s="226"/>
      <c r="J274" s="227">
        <f>ROUND(I274*H274,2)</f>
        <v>0</v>
      </c>
      <c r="K274" s="223" t="s">
        <v>21</v>
      </c>
      <c r="L274" s="72"/>
      <c r="M274" s="228" t="s">
        <v>21</v>
      </c>
      <c r="N274" s="229" t="s">
        <v>44</v>
      </c>
      <c r="O274" s="47"/>
      <c r="P274" s="230">
        <f>O274*H274</f>
        <v>0</v>
      </c>
      <c r="Q274" s="230">
        <v>0</v>
      </c>
      <c r="R274" s="230">
        <f>Q274*H274</f>
        <v>0</v>
      </c>
      <c r="S274" s="230">
        <v>0</v>
      </c>
      <c r="T274" s="231">
        <f>S274*H274</f>
        <v>0</v>
      </c>
      <c r="AR274" s="24" t="s">
        <v>134</v>
      </c>
      <c r="AT274" s="24" t="s">
        <v>130</v>
      </c>
      <c r="AU274" s="24" t="s">
        <v>83</v>
      </c>
      <c r="AY274" s="24" t="s">
        <v>128</v>
      </c>
      <c r="BE274" s="232">
        <f>IF(N274="základní",J274,0)</f>
        <v>0</v>
      </c>
      <c r="BF274" s="232">
        <f>IF(N274="snížená",J274,0)</f>
        <v>0</v>
      </c>
      <c r="BG274" s="232">
        <f>IF(N274="zákl. přenesená",J274,0)</f>
        <v>0</v>
      </c>
      <c r="BH274" s="232">
        <f>IF(N274="sníž. přenesená",J274,0)</f>
        <v>0</v>
      </c>
      <c r="BI274" s="232">
        <f>IF(N274="nulová",J274,0)</f>
        <v>0</v>
      </c>
      <c r="BJ274" s="24" t="s">
        <v>81</v>
      </c>
      <c r="BK274" s="232">
        <f>ROUND(I274*H274,2)</f>
        <v>0</v>
      </c>
      <c r="BL274" s="24" t="s">
        <v>134</v>
      </c>
      <c r="BM274" s="24" t="s">
        <v>434</v>
      </c>
    </row>
    <row r="275" s="1" customFormat="1" ht="25.5" customHeight="1">
      <c r="B275" s="46"/>
      <c r="C275" s="221" t="s">
        <v>435</v>
      </c>
      <c r="D275" s="221" t="s">
        <v>130</v>
      </c>
      <c r="E275" s="222" t="s">
        <v>436</v>
      </c>
      <c r="F275" s="223" t="s">
        <v>437</v>
      </c>
      <c r="G275" s="224" t="s">
        <v>412</v>
      </c>
      <c r="H275" s="225">
        <v>117.164</v>
      </c>
      <c r="I275" s="226"/>
      <c r="J275" s="227">
        <f>ROUND(I275*H275,2)</f>
        <v>0</v>
      </c>
      <c r="K275" s="223" t="s">
        <v>21</v>
      </c>
      <c r="L275" s="72"/>
      <c r="M275" s="228" t="s">
        <v>21</v>
      </c>
      <c r="N275" s="229" t="s">
        <v>44</v>
      </c>
      <c r="O275" s="47"/>
      <c r="P275" s="230">
        <f>O275*H275</f>
        <v>0</v>
      </c>
      <c r="Q275" s="230">
        <v>0</v>
      </c>
      <c r="R275" s="230">
        <f>Q275*H275</f>
        <v>0</v>
      </c>
      <c r="S275" s="230">
        <v>0</v>
      </c>
      <c r="T275" s="231">
        <f>S275*H275</f>
        <v>0</v>
      </c>
      <c r="AR275" s="24" t="s">
        <v>134</v>
      </c>
      <c r="AT275" s="24" t="s">
        <v>130</v>
      </c>
      <c r="AU275" s="24" t="s">
        <v>83</v>
      </c>
      <c r="AY275" s="24" t="s">
        <v>128</v>
      </c>
      <c r="BE275" s="232">
        <f>IF(N275="základní",J275,0)</f>
        <v>0</v>
      </c>
      <c r="BF275" s="232">
        <f>IF(N275="snížená",J275,0)</f>
        <v>0</v>
      </c>
      <c r="BG275" s="232">
        <f>IF(N275="zákl. přenesená",J275,0)</f>
        <v>0</v>
      </c>
      <c r="BH275" s="232">
        <f>IF(N275="sníž. přenesená",J275,0)</f>
        <v>0</v>
      </c>
      <c r="BI275" s="232">
        <f>IF(N275="nulová",J275,0)</f>
        <v>0</v>
      </c>
      <c r="BJ275" s="24" t="s">
        <v>81</v>
      </c>
      <c r="BK275" s="232">
        <f>ROUND(I275*H275,2)</f>
        <v>0</v>
      </c>
      <c r="BL275" s="24" t="s">
        <v>134</v>
      </c>
      <c r="BM275" s="24" t="s">
        <v>438</v>
      </c>
    </row>
    <row r="276" s="1" customFormat="1" ht="25.5" customHeight="1">
      <c r="B276" s="46"/>
      <c r="C276" s="221" t="s">
        <v>281</v>
      </c>
      <c r="D276" s="221" t="s">
        <v>130</v>
      </c>
      <c r="E276" s="222" t="s">
        <v>439</v>
      </c>
      <c r="F276" s="223" t="s">
        <v>440</v>
      </c>
      <c r="G276" s="224" t="s">
        <v>412</v>
      </c>
      <c r="H276" s="225">
        <v>117.164</v>
      </c>
      <c r="I276" s="226"/>
      <c r="J276" s="227">
        <f>ROUND(I276*H276,2)</f>
        <v>0</v>
      </c>
      <c r="K276" s="223" t="s">
        <v>21</v>
      </c>
      <c r="L276" s="72"/>
      <c r="M276" s="228" t="s">
        <v>21</v>
      </c>
      <c r="N276" s="229" t="s">
        <v>44</v>
      </c>
      <c r="O276" s="47"/>
      <c r="P276" s="230">
        <f>O276*H276</f>
        <v>0</v>
      </c>
      <c r="Q276" s="230">
        <v>0</v>
      </c>
      <c r="R276" s="230">
        <f>Q276*H276</f>
        <v>0</v>
      </c>
      <c r="S276" s="230">
        <v>0</v>
      </c>
      <c r="T276" s="231">
        <f>S276*H276</f>
        <v>0</v>
      </c>
      <c r="AR276" s="24" t="s">
        <v>134</v>
      </c>
      <c r="AT276" s="24" t="s">
        <v>130</v>
      </c>
      <c r="AU276" s="24" t="s">
        <v>83</v>
      </c>
      <c r="AY276" s="24" t="s">
        <v>128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24" t="s">
        <v>81</v>
      </c>
      <c r="BK276" s="232">
        <f>ROUND(I276*H276,2)</f>
        <v>0</v>
      </c>
      <c r="BL276" s="24" t="s">
        <v>134</v>
      </c>
      <c r="BM276" s="24" t="s">
        <v>441</v>
      </c>
    </row>
    <row r="277" s="1" customFormat="1" ht="25.5" customHeight="1">
      <c r="B277" s="46"/>
      <c r="C277" s="221" t="s">
        <v>442</v>
      </c>
      <c r="D277" s="221" t="s">
        <v>130</v>
      </c>
      <c r="E277" s="222" t="s">
        <v>443</v>
      </c>
      <c r="F277" s="223" t="s">
        <v>444</v>
      </c>
      <c r="G277" s="224" t="s">
        <v>412</v>
      </c>
      <c r="H277" s="225">
        <v>162.816</v>
      </c>
      <c r="I277" s="226"/>
      <c r="J277" s="227">
        <f>ROUND(I277*H277,2)</f>
        <v>0</v>
      </c>
      <c r="K277" s="223" t="s">
        <v>21</v>
      </c>
      <c r="L277" s="72"/>
      <c r="M277" s="228" t="s">
        <v>21</v>
      </c>
      <c r="N277" s="229" t="s">
        <v>44</v>
      </c>
      <c r="O277" s="47"/>
      <c r="P277" s="230">
        <f>O277*H277</f>
        <v>0</v>
      </c>
      <c r="Q277" s="230">
        <v>0</v>
      </c>
      <c r="R277" s="230">
        <f>Q277*H277</f>
        <v>0</v>
      </c>
      <c r="S277" s="230">
        <v>0</v>
      </c>
      <c r="T277" s="231">
        <f>S277*H277</f>
        <v>0</v>
      </c>
      <c r="AR277" s="24" t="s">
        <v>134</v>
      </c>
      <c r="AT277" s="24" t="s">
        <v>130</v>
      </c>
      <c r="AU277" s="24" t="s">
        <v>83</v>
      </c>
      <c r="AY277" s="24" t="s">
        <v>128</v>
      </c>
      <c r="BE277" s="232">
        <f>IF(N277="základní",J277,0)</f>
        <v>0</v>
      </c>
      <c r="BF277" s="232">
        <f>IF(N277="snížená",J277,0)</f>
        <v>0</v>
      </c>
      <c r="BG277" s="232">
        <f>IF(N277="zákl. přenesená",J277,0)</f>
        <v>0</v>
      </c>
      <c r="BH277" s="232">
        <f>IF(N277="sníž. přenesená",J277,0)</f>
        <v>0</v>
      </c>
      <c r="BI277" s="232">
        <f>IF(N277="nulová",J277,0)</f>
        <v>0</v>
      </c>
      <c r="BJ277" s="24" t="s">
        <v>81</v>
      </c>
      <c r="BK277" s="232">
        <f>ROUND(I277*H277,2)</f>
        <v>0</v>
      </c>
      <c r="BL277" s="24" t="s">
        <v>134</v>
      </c>
      <c r="BM277" s="24" t="s">
        <v>445</v>
      </c>
    </row>
    <row r="278" s="1" customFormat="1" ht="25.5" customHeight="1">
      <c r="B278" s="46"/>
      <c r="C278" s="221" t="s">
        <v>285</v>
      </c>
      <c r="D278" s="221" t="s">
        <v>130</v>
      </c>
      <c r="E278" s="222" t="s">
        <v>446</v>
      </c>
      <c r="F278" s="223" t="s">
        <v>447</v>
      </c>
      <c r="G278" s="224" t="s">
        <v>412</v>
      </c>
      <c r="H278" s="225">
        <v>412.81</v>
      </c>
      <c r="I278" s="226"/>
      <c r="J278" s="227">
        <f>ROUND(I278*H278,2)</f>
        <v>0</v>
      </c>
      <c r="K278" s="223" t="s">
        <v>21</v>
      </c>
      <c r="L278" s="72"/>
      <c r="M278" s="228" t="s">
        <v>21</v>
      </c>
      <c r="N278" s="229" t="s">
        <v>44</v>
      </c>
      <c r="O278" s="47"/>
      <c r="P278" s="230">
        <f>O278*H278</f>
        <v>0</v>
      </c>
      <c r="Q278" s="230">
        <v>0</v>
      </c>
      <c r="R278" s="230">
        <f>Q278*H278</f>
        <v>0</v>
      </c>
      <c r="S278" s="230">
        <v>0</v>
      </c>
      <c r="T278" s="231">
        <f>S278*H278</f>
        <v>0</v>
      </c>
      <c r="AR278" s="24" t="s">
        <v>134</v>
      </c>
      <c r="AT278" s="24" t="s">
        <v>130</v>
      </c>
      <c r="AU278" s="24" t="s">
        <v>83</v>
      </c>
      <c r="AY278" s="24" t="s">
        <v>128</v>
      </c>
      <c r="BE278" s="232">
        <f>IF(N278="základní",J278,0)</f>
        <v>0</v>
      </c>
      <c r="BF278" s="232">
        <f>IF(N278="snížená",J278,0)</f>
        <v>0</v>
      </c>
      <c r="BG278" s="232">
        <f>IF(N278="zákl. přenesená",J278,0)</f>
        <v>0</v>
      </c>
      <c r="BH278" s="232">
        <f>IF(N278="sníž. přenesená",J278,0)</f>
        <v>0</v>
      </c>
      <c r="BI278" s="232">
        <f>IF(N278="nulová",J278,0)</f>
        <v>0</v>
      </c>
      <c r="BJ278" s="24" t="s">
        <v>81</v>
      </c>
      <c r="BK278" s="232">
        <f>ROUND(I278*H278,2)</f>
        <v>0</v>
      </c>
      <c r="BL278" s="24" t="s">
        <v>134</v>
      </c>
      <c r="BM278" s="24" t="s">
        <v>448</v>
      </c>
    </row>
    <row r="279" s="11" customFormat="1">
      <c r="B279" s="233"/>
      <c r="C279" s="234"/>
      <c r="D279" s="235" t="s">
        <v>135</v>
      </c>
      <c r="E279" s="236" t="s">
        <v>21</v>
      </c>
      <c r="F279" s="237" t="s">
        <v>449</v>
      </c>
      <c r="G279" s="234"/>
      <c r="H279" s="238">
        <v>412.81</v>
      </c>
      <c r="I279" s="239"/>
      <c r="J279" s="234"/>
      <c r="K279" s="234"/>
      <c r="L279" s="240"/>
      <c r="M279" s="241"/>
      <c r="N279" s="242"/>
      <c r="O279" s="242"/>
      <c r="P279" s="242"/>
      <c r="Q279" s="242"/>
      <c r="R279" s="242"/>
      <c r="S279" s="242"/>
      <c r="T279" s="243"/>
      <c r="AT279" s="244" t="s">
        <v>135</v>
      </c>
      <c r="AU279" s="244" t="s">
        <v>83</v>
      </c>
      <c r="AV279" s="11" t="s">
        <v>83</v>
      </c>
      <c r="AW279" s="11" t="s">
        <v>37</v>
      </c>
      <c r="AX279" s="11" t="s">
        <v>73</v>
      </c>
      <c r="AY279" s="244" t="s">
        <v>128</v>
      </c>
    </row>
    <row r="280" s="12" customFormat="1">
      <c r="B280" s="245"/>
      <c r="C280" s="246"/>
      <c r="D280" s="235" t="s">
        <v>135</v>
      </c>
      <c r="E280" s="247" t="s">
        <v>21</v>
      </c>
      <c r="F280" s="248" t="s">
        <v>137</v>
      </c>
      <c r="G280" s="246"/>
      <c r="H280" s="249">
        <v>412.81</v>
      </c>
      <c r="I280" s="250"/>
      <c r="J280" s="246"/>
      <c r="K280" s="246"/>
      <c r="L280" s="251"/>
      <c r="M280" s="252"/>
      <c r="N280" s="253"/>
      <c r="O280" s="253"/>
      <c r="P280" s="253"/>
      <c r="Q280" s="253"/>
      <c r="R280" s="253"/>
      <c r="S280" s="253"/>
      <c r="T280" s="254"/>
      <c r="AT280" s="255" t="s">
        <v>135</v>
      </c>
      <c r="AU280" s="255" t="s">
        <v>83</v>
      </c>
      <c r="AV280" s="12" t="s">
        <v>134</v>
      </c>
      <c r="AW280" s="12" t="s">
        <v>37</v>
      </c>
      <c r="AX280" s="12" t="s">
        <v>81</v>
      </c>
      <c r="AY280" s="255" t="s">
        <v>128</v>
      </c>
    </row>
    <row r="281" s="10" customFormat="1" ht="29.88" customHeight="1">
      <c r="B281" s="205"/>
      <c r="C281" s="206"/>
      <c r="D281" s="207" t="s">
        <v>72</v>
      </c>
      <c r="E281" s="219" t="s">
        <v>450</v>
      </c>
      <c r="F281" s="219" t="s">
        <v>451</v>
      </c>
      <c r="G281" s="206"/>
      <c r="H281" s="206"/>
      <c r="I281" s="209"/>
      <c r="J281" s="220">
        <f>BK281</f>
        <v>0</v>
      </c>
      <c r="K281" s="206"/>
      <c r="L281" s="211"/>
      <c r="M281" s="212"/>
      <c r="N281" s="213"/>
      <c r="O281" s="213"/>
      <c r="P281" s="214">
        <f>SUM(P282:P285)</f>
        <v>0</v>
      </c>
      <c r="Q281" s="213"/>
      <c r="R281" s="214">
        <f>SUM(R282:R285)</f>
        <v>0</v>
      </c>
      <c r="S281" s="213"/>
      <c r="T281" s="215">
        <f>SUM(T282:T285)</f>
        <v>0</v>
      </c>
      <c r="AR281" s="216" t="s">
        <v>81</v>
      </c>
      <c r="AT281" s="217" t="s">
        <v>72</v>
      </c>
      <c r="AU281" s="217" t="s">
        <v>81</v>
      </c>
      <c r="AY281" s="216" t="s">
        <v>128</v>
      </c>
      <c r="BK281" s="218">
        <f>SUM(BK282:BK285)</f>
        <v>0</v>
      </c>
    </row>
    <row r="282" s="1" customFormat="1" ht="16.5" customHeight="1">
      <c r="B282" s="46"/>
      <c r="C282" s="221" t="s">
        <v>452</v>
      </c>
      <c r="D282" s="221" t="s">
        <v>130</v>
      </c>
      <c r="E282" s="222" t="s">
        <v>453</v>
      </c>
      <c r="F282" s="223" t="s">
        <v>454</v>
      </c>
      <c r="G282" s="224" t="s">
        <v>412</v>
      </c>
      <c r="H282" s="225">
        <v>111.994</v>
      </c>
      <c r="I282" s="226"/>
      <c r="J282" s="227">
        <f>ROUND(I282*H282,2)</f>
        <v>0</v>
      </c>
      <c r="K282" s="223" t="s">
        <v>21</v>
      </c>
      <c r="L282" s="72"/>
      <c r="M282" s="228" t="s">
        <v>21</v>
      </c>
      <c r="N282" s="229" t="s">
        <v>44</v>
      </c>
      <c r="O282" s="47"/>
      <c r="P282" s="230">
        <f>O282*H282</f>
        <v>0</v>
      </c>
      <c r="Q282" s="230">
        <v>0</v>
      </c>
      <c r="R282" s="230">
        <f>Q282*H282</f>
        <v>0</v>
      </c>
      <c r="S282" s="230">
        <v>0</v>
      </c>
      <c r="T282" s="231">
        <f>S282*H282</f>
        <v>0</v>
      </c>
      <c r="AR282" s="24" t="s">
        <v>134</v>
      </c>
      <c r="AT282" s="24" t="s">
        <v>130</v>
      </c>
      <c r="AU282" s="24" t="s">
        <v>83</v>
      </c>
      <c r="AY282" s="24" t="s">
        <v>128</v>
      </c>
      <c r="BE282" s="232">
        <f>IF(N282="základní",J282,0)</f>
        <v>0</v>
      </c>
      <c r="BF282" s="232">
        <f>IF(N282="snížená",J282,0)</f>
        <v>0</v>
      </c>
      <c r="BG282" s="232">
        <f>IF(N282="zákl. přenesená",J282,0)</f>
        <v>0</v>
      </c>
      <c r="BH282" s="232">
        <f>IF(N282="sníž. přenesená",J282,0)</f>
        <v>0</v>
      </c>
      <c r="BI282" s="232">
        <f>IF(N282="nulová",J282,0)</f>
        <v>0</v>
      </c>
      <c r="BJ282" s="24" t="s">
        <v>81</v>
      </c>
      <c r="BK282" s="232">
        <f>ROUND(I282*H282,2)</f>
        <v>0</v>
      </c>
      <c r="BL282" s="24" t="s">
        <v>134</v>
      </c>
      <c r="BM282" s="24" t="s">
        <v>455</v>
      </c>
    </row>
    <row r="283" s="11" customFormat="1">
      <c r="B283" s="233"/>
      <c r="C283" s="234"/>
      <c r="D283" s="235" t="s">
        <v>135</v>
      </c>
      <c r="E283" s="236" t="s">
        <v>21</v>
      </c>
      <c r="F283" s="237" t="s">
        <v>456</v>
      </c>
      <c r="G283" s="234"/>
      <c r="H283" s="238">
        <v>111.994</v>
      </c>
      <c r="I283" s="239"/>
      <c r="J283" s="234"/>
      <c r="K283" s="234"/>
      <c r="L283" s="240"/>
      <c r="M283" s="241"/>
      <c r="N283" s="242"/>
      <c r="O283" s="242"/>
      <c r="P283" s="242"/>
      <c r="Q283" s="242"/>
      <c r="R283" s="242"/>
      <c r="S283" s="242"/>
      <c r="T283" s="243"/>
      <c r="AT283" s="244" t="s">
        <v>135</v>
      </c>
      <c r="AU283" s="244" t="s">
        <v>83</v>
      </c>
      <c r="AV283" s="11" t="s">
        <v>83</v>
      </c>
      <c r="AW283" s="11" t="s">
        <v>37</v>
      </c>
      <c r="AX283" s="11" t="s">
        <v>73</v>
      </c>
      <c r="AY283" s="244" t="s">
        <v>128</v>
      </c>
    </row>
    <row r="284" s="12" customFormat="1">
      <c r="B284" s="245"/>
      <c r="C284" s="246"/>
      <c r="D284" s="235" t="s">
        <v>135</v>
      </c>
      <c r="E284" s="247" t="s">
        <v>21</v>
      </c>
      <c r="F284" s="248" t="s">
        <v>137</v>
      </c>
      <c r="G284" s="246"/>
      <c r="H284" s="249">
        <v>111.994</v>
      </c>
      <c r="I284" s="250"/>
      <c r="J284" s="246"/>
      <c r="K284" s="246"/>
      <c r="L284" s="251"/>
      <c r="M284" s="252"/>
      <c r="N284" s="253"/>
      <c r="O284" s="253"/>
      <c r="P284" s="253"/>
      <c r="Q284" s="253"/>
      <c r="R284" s="253"/>
      <c r="S284" s="253"/>
      <c r="T284" s="254"/>
      <c r="AT284" s="255" t="s">
        <v>135</v>
      </c>
      <c r="AU284" s="255" t="s">
        <v>83</v>
      </c>
      <c r="AV284" s="12" t="s">
        <v>134</v>
      </c>
      <c r="AW284" s="12" t="s">
        <v>37</v>
      </c>
      <c r="AX284" s="12" t="s">
        <v>81</v>
      </c>
      <c r="AY284" s="255" t="s">
        <v>128</v>
      </c>
    </row>
    <row r="285" s="1" customFormat="1" ht="25.5" customHeight="1">
      <c r="B285" s="46"/>
      <c r="C285" s="221" t="s">
        <v>289</v>
      </c>
      <c r="D285" s="221" t="s">
        <v>130</v>
      </c>
      <c r="E285" s="222" t="s">
        <v>457</v>
      </c>
      <c r="F285" s="223" t="s">
        <v>458</v>
      </c>
      <c r="G285" s="224" t="s">
        <v>412</v>
      </c>
      <c r="H285" s="225">
        <v>111.994</v>
      </c>
      <c r="I285" s="226"/>
      <c r="J285" s="227">
        <f>ROUND(I285*H285,2)</f>
        <v>0</v>
      </c>
      <c r="K285" s="223" t="s">
        <v>21</v>
      </c>
      <c r="L285" s="72"/>
      <c r="M285" s="228" t="s">
        <v>21</v>
      </c>
      <c r="N285" s="229" t="s">
        <v>44</v>
      </c>
      <c r="O285" s="47"/>
      <c r="P285" s="230">
        <f>O285*H285</f>
        <v>0</v>
      </c>
      <c r="Q285" s="230">
        <v>0</v>
      </c>
      <c r="R285" s="230">
        <f>Q285*H285</f>
        <v>0</v>
      </c>
      <c r="S285" s="230">
        <v>0</v>
      </c>
      <c r="T285" s="231">
        <f>S285*H285</f>
        <v>0</v>
      </c>
      <c r="AR285" s="24" t="s">
        <v>134</v>
      </c>
      <c r="AT285" s="24" t="s">
        <v>130</v>
      </c>
      <c r="AU285" s="24" t="s">
        <v>83</v>
      </c>
      <c r="AY285" s="24" t="s">
        <v>128</v>
      </c>
      <c r="BE285" s="232">
        <f>IF(N285="základní",J285,0)</f>
        <v>0</v>
      </c>
      <c r="BF285" s="232">
        <f>IF(N285="snížená",J285,0)</f>
        <v>0</v>
      </c>
      <c r="BG285" s="232">
        <f>IF(N285="zákl. přenesená",J285,0)</f>
        <v>0</v>
      </c>
      <c r="BH285" s="232">
        <f>IF(N285="sníž. přenesená",J285,0)</f>
        <v>0</v>
      </c>
      <c r="BI285" s="232">
        <f>IF(N285="nulová",J285,0)</f>
        <v>0</v>
      </c>
      <c r="BJ285" s="24" t="s">
        <v>81</v>
      </c>
      <c r="BK285" s="232">
        <f>ROUND(I285*H285,2)</f>
        <v>0</v>
      </c>
      <c r="BL285" s="24" t="s">
        <v>134</v>
      </c>
      <c r="BM285" s="24" t="s">
        <v>459</v>
      </c>
    </row>
    <row r="286" s="10" customFormat="1" ht="37.44001" customHeight="1">
      <c r="B286" s="205"/>
      <c r="C286" s="206"/>
      <c r="D286" s="207" t="s">
        <v>72</v>
      </c>
      <c r="E286" s="208" t="s">
        <v>460</v>
      </c>
      <c r="F286" s="208" t="s">
        <v>461</v>
      </c>
      <c r="G286" s="206"/>
      <c r="H286" s="206"/>
      <c r="I286" s="209"/>
      <c r="J286" s="210">
        <f>BK286</f>
        <v>0</v>
      </c>
      <c r="K286" s="206"/>
      <c r="L286" s="211"/>
      <c r="M286" s="212"/>
      <c r="N286" s="213"/>
      <c r="O286" s="213"/>
      <c r="P286" s="214">
        <f>P287</f>
        <v>0</v>
      </c>
      <c r="Q286" s="213"/>
      <c r="R286" s="214">
        <f>R287</f>
        <v>0</v>
      </c>
      <c r="S286" s="213"/>
      <c r="T286" s="215">
        <f>T287</f>
        <v>0</v>
      </c>
      <c r="AR286" s="216" t="s">
        <v>81</v>
      </c>
      <c r="AT286" s="217" t="s">
        <v>72</v>
      </c>
      <c r="AU286" s="217" t="s">
        <v>73</v>
      </c>
      <c r="AY286" s="216" t="s">
        <v>128</v>
      </c>
      <c r="BK286" s="218">
        <f>BK287</f>
        <v>0</v>
      </c>
    </row>
    <row r="287" s="10" customFormat="1" ht="19.92" customHeight="1">
      <c r="B287" s="205"/>
      <c r="C287" s="206"/>
      <c r="D287" s="207" t="s">
        <v>72</v>
      </c>
      <c r="E287" s="219" t="s">
        <v>462</v>
      </c>
      <c r="F287" s="219" t="s">
        <v>460</v>
      </c>
      <c r="G287" s="206"/>
      <c r="H287" s="206"/>
      <c r="I287" s="209"/>
      <c r="J287" s="220">
        <f>BK287</f>
        <v>0</v>
      </c>
      <c r="K287" s="206"/>
      <c r="L287" s="211"/>
      <c r="M287" s="212"/>
      <c r="N287" s="213"/>
      <c r="O287" s="213"/>
      <c r="P287" s="214">
        <f>SUM(P288:P292)</f>
        <v>0</v>
      </c>
      <c r="Q287" s="213"/>
      <c r="R287" s="214">
        <f>SUM(R288:R292)</f>
        <v>0</v>
      </c>
      <c r="S287" s="213"/>
      <c r="T287" s="215">
        <f>SUM(T288:T292)</f>
        <v>0</v>
      </c>
      <c r="AR287" s="216" t="s">
        <v>81</v>
      </c>
      <c r="AT287" s="217" t="s">
        <v>72</v>
      </c>
      <c r="AU287" s="217" t="s">
        <v>81</v>
      </c>
      <c r="AY287" s="216" t="s">
        <v>128</v>
      </c>
      <c r="BK287" s="218">
        <f>SUM(BK288:BK292)</f>
        <v>0</v>
      </c>
    </row>
    <row r="288" s="1" customFormat="1" ht="16.5" customHeight="1">
      <c r="B288" s="46"/>
      <c r="C288" s="221" t="s">
        <v>463</v>
      </c>
      <c r="D288" s="221" t="s">
        <v>130</v>
      </c>
      <c r="E288" s="222" t="s">
        <v>464</v>
      </c>
      <c r="F288" s="223" t="s">
        <v>465</v>
      </c>
      <c r="G288" s="224" t="s">
        <v>466</v>
      </c>
      <c r="H288" s="225">
        <v>1</v>
      </c>
      <c r="I288" s="226"/>
      <c r="J288" s="227">
        <f>ROUND(I288*H288,2)</f>
        <v>0</v>
      </c>
      <c r="K288" s="223" t="s">
        <v>21</v>
      </c>
      <c r="L288" s="72"/>
      <c r="M288" s="228" t="s">
        <v>21</v>
      </c>
      <c r="N288" s="229" t="s">
        <v>44</v>
      </c>
      <c r="O288" s="47"/>
      <c r="P288" s="230">
        <f>O288*H288</f>
        <v>0</v>
      </c>
      <c r="Q288" s="230">
        <v>0</v>
      </c>
      <c r="R288" s="230">
        <f>Q288*H288</f>
        <v>0</v>
      </c>
      <c r="S288" s="230">
        <v>0</v>
      </c>
      <c r="T288" s="231">
        <f>S288*H288</f>
        <v>0</v>
      </c>
      <c r="AR288" s="24" t="s">
        <v>134</v>
      </c>
      <c r="AT288" s="24" t="s">
        <v>130</v>
      </c>
      <c r="AU288" s="24" t="s">
        <v>83</v>
      </c>
      <c r="AY288" s="24" t="s">
        <v>128</v>
      </c>
      <c r="BE288" s="232">
        <f>IF(N288="základní",J288,0)</f>
        <v>0</v>
      </c>
      <c r="BF288" s="232">
        <f>IF(N288="snížená",J288,0)</f>
        <v>0</v>
      </c>
      <c r="BG288" s="232">
        <f>IF(N288="zákl. přenesená",J288,0)</f>
        <v>0</v>
      </c>
      <c r="BH288" s="232">
        <f>IF(N288="sníž. přenesená",J288,0)</f>
        <v>0</v>
      </c>
      <c r="BI288" s="232">
        <f>IF(N288="nulová",J288,0)</f>
        <v>0</v>
      </c>
      <c r="BJ288" s="24" t="s">
        <v>81</v>
      </c>
      <c r="BK288" s="232">
        <f>ROUND(I288*H288,2)</f>
        <v>0</v>
      </c>
      <c r="BL288" s="24" t="s">
        <v>134</v>
      </c>
      <c r="BM288" s="24" t="s">
        <v>467</v>
      </c>
    </row>
    <row r="289" s="1" customFormat="1" ht="16.5" customHeight="1">
      <c r="B289" s="46"/>
      <c r="C289" s="221" t="s">
        <v>292</v>
      </c>
      <c r="D289" s="221" t="s">
        <v>130</v>
      </c>
      <c r="E289" s="222" t="s">
        <v>468</v>
      </c>
      <c r="F289" s="223" t="s">
        <v>469</v>
      </c>
      <c r="G289" s="224" t="s">
        <v>466</v>
      </c>
      <c r="H289" s="225">
        <v>1</v>
      </c>
      <c r="I289" s="226"/>
      <c r="J289" s="227">
        <f>ROUND(I289*H289,2)</f>
        <v>0</v>
      </c>
      <c r="K289" s="223" t="s">
        <v>21</v>
      </c>
      <c r="L289" s="72"/>
      <c r="M289" s="228" t="s">
        <v>21</v>
      </c>
      <c r="N289" s="229" t="s">
        <v>44</v>
      </c>
      <c r="O289" s="47"/>
      <c r="P289" s="230">
        <f>O289*H289</f>
        <v>0</v>
      </c>
      <c r="Q289" s="230">
        <v>0</v>
      </c>
      <c r="R289" s="230">
        <f>Q289*H289</f>
        <v>0</v>
      </c>
      <c r="S289" s="230">
        <v>0</v>
      </c>
      <c r="T289" s="231">
        <f>S289*H289</f>
        <v>0</v>
      </c>
      <c r="AR289" s="24" t="s">
        <v>134</v>
      </c>
      <c r="AT289" s="24" t="s">
        <v>130</v>
      </c>
      <c r="AU289" s="24" t="s">
        <v>83</v>
      </c>
      <c r="AY289" s="24" t="s">
        <v>128</v>
      </c>
      <c r="BE289" s="232">
        <f>IF(N289="základní",J289,0)</f>
        <v>0</v>
      </c>
      <c r="BF289" s="232">
        <f>IF(N289="snížená",J289,0)</f>
        <v>0</v>
      </c>
      <c r="BG289" s="232">
        <f>IF(N289="zákl. přenesená",J289,0)</f>
        <v>0</v>
      </c>
      <c r="BH289" s="232">
        <f>IF(N289="sníž. přenesená",J289,0)</f>
        <v>0</v>
      </c>
      <c r="BI289" s="232">
        <f>IF(N289="nulová",J289,0)</f>
        <v>0</v>
      </c>
      <c r="BJ289" s="24" t="s">
        <v>81</v>
      </c>
      <c r="BK289" s="232">
        <f>ROUND(I289*H289,2)</f>
        <v>0</v>
      </c>
      <c r="BL289" s="24" t="s">
        <v>134</v>
      </c>
      <c r="BM289" s="24" t="s">
        <v>470</v>
      </c>
    </row>
    <row r="290" s="1" customFormat="1" ht="16.5" customHeight="1">
      <c r="B290" s="46"/>
      <c r="C290" s="221" t="s">
        <v>471</v>
      </c>
      <c r="D290" s="221" t="s">
        <v>130</v>
      </c>
      <c r="E290" s="222" t="s">
        <v>472</v>
      </c>
      <c r="F290" s="223" t="s">
        <v>473</v>
      </c>
      <c r="G290" s="224" t="s">
        <v>474</v>
      </c>
      <c r="H290" s="287"/>
      <c r="I290" s="226"/>
      <c r="J290" s="227">
        <f>ROUND(I290*H290,2)</f>
        <v>0</v>
      </c>
      <c r="K290" s="223" t="s">
        <v>21</v>
      </c>
      <c r="L290" s="72"/>
      <c r="M290" s="228" t="s">
        <v>21</v>
      </c>
      <c r="N290" s="229" t="s">
        <v>44</v>
      </c>
      <c r="O290" s="47"/>
      <c r="P290" s="230">
        <f>O290*H290</f>
        <v>0</v>
      </c>
      <c r="Q290" s="230">
        <v>0</v>
      </c>
      <c r="R290" s="230">
        <f>Q290*H290</f>
        <v>0</v>
      </c>
      <c r="S290" s="230">
        <v>0</v>
      </c>
      <c r="T290" s="231">
        <f>S290*H290</f>
        <v>0</v>
      </c>
      <c r="AR290" s="24" t="s">
        <v>134</v>
      </c>
      <c r="AT290" s="24" t="s">
        <v>130</v>
      </c>
      <c r="AU290" s="24" t="s">
        <v>83</v>
      </c>
      <c r="AY290" s="24" t="s">
        <v>128</v>
      </c>
      <c r="BE290" s="232">
        <f>IF(N290="základní",J290,0)</f>
        <v>0</v>
      </c>
      <c r="BF290" s="232">
        <f>IF(N290="snížená",J290,0)</f>
        <v>0</v>
      </c>
      <c r="BG290" s="232">
        <f>IF(N290="zákl. přenesená",J290,0)</f>
        <v>0</v>
      </c>
      <c r="BH290" s="232">
        <f>IF(N290="sníž. přenesená",J290,0)</f>
        <v>0</v>
      </c>
      <c r="BI290" s="232">
        <f>IF(N290="nulová",J290,0)</f>
        <v>0</v>
      </c>
      <c r="BJ290" s="24" t="s">
        <v>81</v>
      </c>
      <c r="BK290" s="232">
        <f>ROUND(I290*H290,2)</f>
        <v>0</v>
      </c>
      <c r="BL290" s="24" t="s">
        <v>134</v>
      </c>
      <c r="BM290" s="24" t="s">
        <v>475</v>
      </c>
    </row>
    <row r="291" s="1" customFormat="1" ht="16.5" customHeight="1">
      <c r="B291" s="46"/>
      <c r="C291" s="221" t="s">
        <v>296</v>
      </c>
      <c r="D291" s="221" t="s">
        <v>130</v>
      </c>
      <c r="E291" s="222" t="s">
        <v>476</v>
      </c>
      <c r="F291" s="223" t="s">
        <v>477</v>
      </c>
      <c r="G291" s="224" t="s">
        <v>474</v>
      </c>
      <c r="H291" s="287"/>
      <c r="I291" s="226"/>
      <c r="J291" s="227">
        <f>ROUND(I291*H291,2)</f>
        <v>0</v>
      </c>
      <c r="K291" s="223" t="s">
        <v>21</v>
      </c>
      <c r="L291" s="72"/>
      <c r="M291" s="228" t="s">
        <v>21</v>
      </c>
      <c r="N291" s="229" t="s">
        <v>44</v>
      </c>
      <c r="O291" s="47"/>
      <c r="P291" s="230">
        <f>O291*H291</f>
        <v>0</v>
      </c>
      <c r="Q291" s="230">
        <v>0</v>
      </c>
      <c r="R291" s="230">
        <f>Q291*H291</f>
        <v>0</v>
      </c>
      <c r="S291" s="230">
        <v>0</v>
      </c>
      <c r="T291" s="231">
        <f>S291*H291</f>
        <v>0</v>
      </c>
      <c r="AR291" s="24" t="s">
        <v>134</v>
      </c>
      <c r="AT291" s="24" t="s">
        <v>130</v>
      </c>
      <c r="AU291" s="24" t="s">
        <v>83</v>
      </c>
      <c r="AY291" s="24" t="s">
        <v>128</v>
      </c>
      <c r="BE291" s="232">
        <f>IF(N291="základní",J291,0)</f>
        <v>0</v>
      </c>
      <c r="BF291" s="232">
        <f>IF(N291="snížená",J291,0)</f>
        <v>0</v>
      </c>
      <c r="BG291" s="232">
        <f>IF(N291="zákl. přenesená",J291,0)</f>
        <v>0</v>
      </c>
      <c r="BH291" s="232">
        <f>IF(N291="sníž. přenesená",J291,0)</f>
        <v>0</v>
      </c>
      <c r="BI291" s="232">
        <f>IF(N291="nulová",J291,0)</f>
        <v>0</v>
      </c>
      <c r="BJ291" s="24" t="s">
        <v>81</v>
      </c>
      <c r="BK291" s="232">
        <f>ROUND(I291*H291,2)</f>
        <v>0</v>
      </c>
      <c r="BL291" s="24" t="s">
        <v>134</v>
      </c>
      <c r="BM291" s="24" t="s">
        <v>478</v>
      </c>
    </row>
    <row r="292" s="1" customFormat="1" ht="16.5" customHeight="1">
      <c r="B292" s="46"/>
      <c r="C292" s="221" t="s">
        <v>479</v>
      </c>
      <c r="D292" s="221" t="s">
        <v>130</v>
      </c>
      <c r="E292" s="222" t="s">
        <v>480</v>
      </c>
      <c r="F292" s="223" t="s">
        <v>481</v>
      </c>
      <c r="G292" s="224" t="s">
        <v>466</v>
      </c>
      <c r="H292" s="225">
        <v>1</v>
      </c>
      <c r="I292" s="226"/>
      <c r="J292" s="227">
        <f>ROUND(I292*H292,2)</f>
        <v>0</v>
      </c>
      <c r="K292" s="223" t="s">
        <v>21</v>
      </c>
      <c r="L292" s="72"/>
      <c r="M292" s="228" t="s">
        <v>21</v>
      </c>
      <c r="N292" s="288" t="s">
        <v>44</v>
      </c>
      <c r="O292" s="289"/>
      <c r="P292" s="290">
        <f>O292*H292</f>
        <v>0</v>
      </c>
      <c r="Q292" s="290">
        <v>0</v>
      </c>
      <c r="R292" s="290">
        <f>Q292*H292</f>
        <v>0</v>
      </c>
      <c r="S292" s="290">
        <v>0</v>
      </c>
      <c r="T292" s="291">
        <f>S292*H292</f>
        <v>0</v>
      </c>
      <c r="AR292" s="24" t="s">
        <v>134</v>
      </c>
      <c r="AT292" s="24" t="s">
        <v>130</v>
      </c>
      <c r="AU292" s="24" t="s">
        <v>83</v>
      </c>
      <c r="AY292" s="24" t="s">
        <v>128</v>
      </c>
      <c r="BE292" s="232">
        <f>IF(N292="základní",J292,0)</f>
        <v>0</v>
      </c>
      <c r="BF292" s="232">
        <f>IF(N292="snížená",J292,0)</f>
        <v>0</v>
      </c>
      <c r="BG292" s="232">
        <f>IF(N292="zákl. přenesená",J292,0)</f>
        <v>0</v>
      </c>
      <c r="BH292" s="232">
        <f>IF(N292="sníž. přenesená",J292,0)</f>
        <v>0</v>
      </c>
      <c r="BI292" s="232">
        <f>IF(N292="nulová",J292,0)</f>
        <v>0</v>
      </c>
      <c r="BJ292" s="24" t="s">
        <v>81</v>
      </c>
      <c r="BK292" s="232">
        <f>ROUND(I292*H292,2)</f>
        <v>0</v>
      </c>
      <c r="BL292" s="24" t="s">
        <v>134</v>
      </c>
      <c r="BM292" s="24" t="s">
        <v>482</v>
      </c>
    </row>
    <row r="293" s="1" customFormat="1" ht="6.96" customHeight="1">
      <c r="B293" s="67"/>
      <c r="C293" s="68"/>
      <c r="D293" s="68"/>
      <c r="E293" s="68"/>
      <c r="F293" s="68"/>
      <c r="G293" s="68"/>
      <c r="H293" s="68"/>
      <c r="I293" s="166"/>
      <c r="J293" s="68"/>
      <c r="K293" s="68"/>
      <c r="L293" s="72"/>
    </row>
  </sheetData>
  <sheetProtection sheet="1" autoFilter="0" formatColumns="0" formatRows="0" objects="1" scenarios="1" spinCount="100000" saltValue="/NBz2vlaFiTEIDw7Ea9OCJRkdIGQf8IqXWkwyPh+82PKZXpQhORBQ4uv46a+4/7kMytPgdFmJx0TZFIvtvkWNQ==" hashValue="tlS+ykw+LMD7y8K1vHANXsgwSiyL/Pz+cXJ9KdCrvfJAe4fGa+cEy1mJvICOFevYNI4BqxTVqoMQNosTlEjX4Q==" algorithmName="SHA-512" password="CC35"/>
  <autoFilter ref="C84:K292"/>
  <mergeCells count="10">
    <mergeCell ref="E7:H7"/>
    <mergeCell ref="E9:H9"/>
    <mergeCell ref="E24:H24"/>
    <mergeCell ref="E45:H45"/>
    <mergeCell ref="E47:H47"/>
    <mergeCell ref="J51:J52"/>
    <mergeCell ref="E75:H75"/>
    <mergeCell ref="E77:H77"/>
    <mergeCell ref="G1:H1"/>
    <mergeCell ref="L2:V2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90</v>
      </c>
      <c r="G1" s="139" t="s">
        <v>91</v>
      </c>
      <c r="H1" s="139"/>
      <c r="I1" s="140"/>
      <c r="J1" s="139" t="s">
        <v>92</v>
      </c>
      <c r="K1" s="138" t="s">
        <v>93</v>
      </c>
      <c r="L1" s="139" t="s">
        <v>94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86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83</v>
      </c>
    </row>
    <row r="4" ht="36.96" customHeight="1">
      <c r="B4" s="28"/>
      <c r="C4" s="29"/>
      <c r="D4" s="30" t="s">
        <v>95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Prodejna Lidl, Rychnov nad Kněžnou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96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483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6" t="s">
        <v>22</v>
      </c>
      <c r="J11" s="35" t="s">
        <v>21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46" t="s">
        <v>25</v>
      </c>
      <c r="J12" s="147" t="str">
        <f>'Rekapitulace stavby'!AN8</f>
        <v>18. 3. 2019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46" t="s">
        <v>28</v>
      </c>
      <c r="J14" s="35" t="s">
        <v>21</v>
      </c>
      <c r="K14" s="51"/>
    </row>
    <row r="15" s="1" customFormat="1" ht="18" customHeight="1">
      <c r="B15" s="46"/>
      <c r="C15" s="47"/>
      <c r="D15" s="47"/>
      <c r="E15" s="35" t="s">
        <v>29</v>
      </c>
      <c r="F15" s="47"/>
      <c r="G15" s="47"/>
      <c r="H15" s="47"/>
      <c r="I15" s="146" t="s">
        <v>30</v>
      </c>
      <c r="J15" s="35" t="s">
        <v>21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31</v>
      </c>
      <c r="E17" s="47"/>
      <c r="F17" s="47"/>
      <c r="G17" s="47"/>
      <c r="H17" s="47"/>
      <c r="I17" s="146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30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33</v>
      </c>
      <c r="E20" s="47"/>
      <c r="F20" s="47"/>
      <c r="G20" s="47"/>
      <c r="H20" s="47"/>
      <c r="I20" s="146" t="s">
        <v>28</v>
      </c>
      <c r="J20" s="35" t="s">
        <v>34</v>
      </c>
      <c r="K20" s="51"/>
    </row>
    <row r="21" s="1" customFormat="1" ht="18" customHeight="1">
      <c r="B21" s="46"/>
      <c r="C21" s="47"/>
      <c r="D21" s="47"/>
      <c r="E21" s="35" t="s">
        <v>35</v>
      </c>
      <c r="F21" s="47"/>
      <c r="G21" s="47"/>
      <c r="H21" s="47"/>
      <c r="I21" s="146" t="s">
        <v>30</v>
      </c>
      <c r="J21" s="35" t="s">
        <v>36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38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21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39</v>
      </c>
      <c r="E27" s="47"/>
      <c r="F27" s="47"/>
      <c r="G27" s="47"/>
      <c r="H27" s="47"/>
      <c r="I27" s="144"/>
      <c r="J27" s="155">
        <f>ROUND(J86,2)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41</v>
      </c>
      <c r="G29" s="47"/>
      <c r="H29" s="47"/>
      <c r="I29" s="156" t="s">
        <v>40</v>
      </c>
      <c r="J29" s="52" t="s">
        <v>42</v>
      </c>
      <c r="K29" s="51"/>
    </row>
    <row r="30" s="1" customFormat="1" ht="14.4" customHeight="1">
      <c r="B30" s="46"/>
      <c r="C30" s="47"/>
      <c r="D30" s="55" t="s">
        <v>43</v>
      </c>
      <c r="E30" s="55" t="s">
        <v>44</v>
      </c>
      <c r="F30" s="157">
        <f>ROUND(SUM(BE86:BE131), 2)</f>
        <v>0</v>
      </c>
      <c r="G30" s="47"/>
      <c r="H30" s="47"/>
      <c r="I30" s="158">
        <v>0.20999999999999999</v>
      </c>
      <c r="J30" s="157">
        <f>ROUND(ROUND((SUM(BE86:BE131)), 2)*I30, 2)</f>
        <v>0</v>
      </c>
      <c r="K30" s="51"/>
    </row>
    <row r="31" s="1" customFormat="1" ht="14.4" customHeight="1">
      <c r="B31" s="46"/>
      <c r="C31" s="47"/>
      <c r="D31" s="47"/>
      <c r="E31" s="55" t="s">
        <v>45</v>
      </c>
      <c r="F31" s="157">
        <f>ROUND(SUM(BF86:BF131), 2)</f>
        <v>0</v>
      </c>
      <c r="G31" s="47"/>
      <c r="H31" s="47"/>
      <c r="I31" s="158">
        <v>0.14999999999999999</v>
      </c>
      <c r="J31" s="157">
        <f>ROUND(ROUND((SUM(BF86:BF131)),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46</v>
      </c>
      <c r="F32" s="157">
        <f>ROUND(SUM(BG86:BG131),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47</v>
      </c>
      <c r="F33" s="157">
        <f>ROUND(SUM(BH86:BH131),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48</v>
      </c>
      <c r="F34" s="157">
        <f>ROUND(SUM(BI86:BI131),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49</v>
      </c>
      <c r="E36" s="98"/>
      <c r="F36" s="98"/>
      <c r="G36" s="161" t="s">
        <v>50</v>
      </c>
      <c r="H36" s="162" t="s">
        <v>51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98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Prodejna Lidl, Rychnov nad Kněžnou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96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IO 03 - Kanalizace a vodovod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>Rychnov nad Kněžnou</v>
      </c>
      <c r="G49" s="47"/>
      <c r="H49" s="47"/>
      <c r="I49" s="146" t="s">
        <v>25</v>
      </c>
      <c r="J49" s="147" t="str">
        <f>IF(J12="","",J12)</f>
        <v>18. 3. 2019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 xml:space="preserve"> </v>
      </c>
      <c r="G51" s="47"/>
      <c r="H51" s="47"/>
      <c r="I51" s="146" t="s">
        <v>33</v>
      </c>
      <c r="J51" s="44" t="str">
        <f>E21</f>
        <v>INS spol. s r.o.</v>
      </c>
      <c r="K51" s="51"/>
    </row>
    <row r="52" s="1" customFormat="1" ht="14.4" customHeight="1">
      <c r="B52" s="46"/>
      <c r="C52" s="40" t="s">
        <v>31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99</v>
      </c>
      <c r="D54" s="159"/>
      <c r="E54" s="159"/>
      <c r="F54" s="159"/>
      <c r="G54" s="159"/>
      <c r="H54" s="159"/>
      <c r="I54" s="173"/>
      <c r="J54" s="174" t="s">
        <v>100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101</v>
      </c>
      <c r="D56" s="47"/>
      <c r="E56" s="47"/>
      <c r="F56" s="47"/>
      <c r="G56" s="47"/>
      <c r="H56" s="47"/>
      <c r="I56" s="144"/>
      <c r="J56" s="155">
        <f>J86</f>
        <v>0</v>
      </c>
      <c r="K56" s="51"/>
      <c r="AU56" s="24" t="s">
        <v>102</v>
      </c>
    </row>
    <row r="57" s="7" customFormat="1" ht="24.96" customHeight="1">
      <c r="B57" s="177"/>
      <c r="C57" s="178"/>
      <c r="D57" s="179" t="s">
        <v>103</v>
      </c>
      <c r="E57" s="180"/>
      <c r="F57" s="180"/>
      <c r="G57" s="180"/>
      <c r="H57" s="180"/>
      <c r="I57" s="181"/>
      <c r="J57" s="182">
        <f>J87</f>
        <v>0</v>
      </c>
      <c r="K57" s="183"/>
    </row>
    <row r="58" s="8" customFormat="1" ht="19.92" customHeight="1">
      <c r="B58" s="184"/>
      <c r="C58" s="185"/>
      <c r="D58" s="186" t="s">
        <v>104</v>
      </c>
      <c r="E58" s="187"/>
      <c r="F58" s="187"/>
      <c r="G58" s="187"/>
      <c r="H58" s="187"/>
      <c r="I58" s="188"/>
      <c r="J58" s="189">
        <f>J88</f>
        <v>0</v>
      </c>
      <c r="K58" s="190"/>
    </row>
    <row r="59" s="8" customFormat="1" ht="19.92" customHeight="1">
      <c r="B59" s="184"/>
      <c r="C59" s="185"/>
      <c r="D59" s="186" t="s">
        <v>484</v>
      </c>
      <c r="E59" s="187"/>
      <c r="F59" s="187"/>
      <c r="G59" s="187"/>
      <c r="H59" s="187"/>
      <c r="I59" s="188"/>
      <c r="J59" s="189">
        <f>J109</f>
        <v>0</v>
      </c>
      <c r="K59" s="190"/>
    </row>
    <row r="60" s="8" customFormat="1" ht="19.92" customHeight="1">
      <c r="B60" s="184"/>
      <c r="C60" s="185"/>
      <c r="D60" s="186" t="s">
        <v>485</v>
      </c>
      <c r="E60" s="187"/>
      <c r="F60" s="187"/>
      <c r="G60" s="187"/>
      <c r="H60" s="187"/>
      <c r="I60" s="188"/>
      <c r="J60" s="189">
        <f>J111</f>
        <v>0</v>
      </c>
      <c r="K60" s="190"/>
    </row>
    <row r="61" s="8" customFormat="1" ht="19.92" customHeight="1">
      <c r="B61" s="184"/>
      <c r="C61" s="185"/>
      <c r="D61" s="186" t="s">
        <v>106</v>
      </c>
      <c r="E61" s="187"/>
      <c r="F61" s="187"/>
      <c r="G61" s="187"/>
      <c r="H61" s="187"/>
      <c r="I61" s="188"/>
      <c r="J61" s="189">
        <f>J114</f>
        <v>0</v>
      </c>
      <c r="K61" s="190"/>
    </row>
    <row r="62" s="8" customFormat="1" ht="19.92" customHeight="1">
      <c r="B62" s="184"/>
      <c r="C62" s="185"/>
      <c r="D62" s="186" t="s">
        <v>107</v>
      </c>
      <c r="E62" s="187"/>
      <c r="F62" s="187"/>
      <c r="G62" s="187"/>
      <c r="H62" s="187"/>
      <c r="I62" s="188"/>
      <c r="J62" s="189">
        <f>J121</f>
        <v>0</v>
      </c>
      <c r="K62" s="190"/>
    </row>
    <row r="63" s="8" customFormat="1" ht="19.92" customHeight="1">
      <c r="B63" s="184"/>
      <c r="C63" s="185"/>
      <c r="D63" s="186" t="s">
        <v>109</v>
      </c>
      <c r="E63" s="187"/>
      <c r="F63" s="187"/>
      <c r="G63" s="187"/>
      <c r="H63" s="187"/>
      <c r="I63" s="188"/>
      <c r="J63" s="189">
        <f>J124</f>
        <v>0</v>
      </c>
      <c r="K63" s="190"/>
    </row>
    <row r="64" s="7" customFormat="1" ht="24.96" customHeight="1">
      <c r="B64" s="177"/>
      <c r="C64" s="178"/>
      <c r="D64" s="179" t="s">
        <v>110</v>
      </c>
      <c r="E64" s="180"/>
      <c r="F64" s="180"/>
      <c r="G64" s="180"/>
      <c r="H64" s="180"/>
      <c r="I64" s="181"/>
      <c r="J64" s="182">
        <f>J127</f>
        <v>0</v>
      </c>
      <c r="K64" s="183"/>
    </row>
    <row r="65" s="8" customFormat="1" ht="19.92" customHeight="1">
      <c r="B65" s="184"/>
      <c r="C65" s="185"/>
      <c r="D65" s="186" t="s">
        <v>486</v>
      </c>
      <c r="E65" s="187"/>
      <c r="F65" s="187"/>
      <c r="G65" s="187"/>
      <c r="H65" s="187"/>
      <c r="I65" s="188"/>
      <c r="J65" s="189">
        <f>J128</f>
        <v>0</v>
      </c>
      <c r="K65" s="190"/>
    </row>
    <row r="66" s="8" customFormat="1" ht="19.92" customHeight="1">
      <c r="B66" s="184"/>
      <c r="C66" s="185"/>
      <c r="D66" s="186" t="s">
        <v>487</v>
      </c>
      <c r="E66" s="187"/>
      <c r="F66" s="187"/>
      <c r="G66" s="187"/>
      <c r="H66" s="187"/>
      <c r="I66" s="188"/>
      <c r="J66" s="189">
        <f>J130</f>
        <v>0</v>
      </c>
      <c r="K66" s="190"/>
    </row>
    <row r="67" s="1" customFormat="1" ht="21.84" customHeight="1">
      <c r="B67" s="46"/>
      <c r="C67" s="47"/>
      <c r="D67" s="47"/>
      <c r="E67" s="47"/>
      <c r="F67" s="47"/>
      <c r="G67" s="47"/>
      <c r="H67" s="47"/>
      <c r="I67" s="144"/>
      <c r="J67" s="47"/>
      <c r="K67" s="51"/>
    </row>
    <row r="68" s="1" customFormat="1" ht="6.96" customHeight="1">
      <c r="B68" s="67"/>
      <c r="C68" s="68"/>
      <c r="D68" s="68"/>
      <c r="E68" s="68"/>
      <c r="F68" s="68"/>
      <c r="G68" s="68"/>
      <c r="H68" s="68"/>
      <c r="I68" s="166"/>
      <c r="J68" s="68"/>
      <c r="K68" s="69"/>
    </row>
    <row r="72" s="1" customFormat="1" ht="6.96" customHeight="1">
      <c r="B72" s="70"/>
      <c r="C72" s="71"/>
      <c r="D72" s="71"/>
      <c r="E72" s="71"/>
      <c r="F72" s="71"/>
      <c r="G72" s="71"/>
      <c r="H72" s="71"/>
      <c r="I72" s="169"/>
      <c r="J72" s="71"/>
      <c r="K72" s="71"/>
      <c r="L72" s="72"/>
    </row>
    <row r="73" s="1" customFormat="1" ht="36.96" customHeight="1">
      <c r="B73" s="46"/>
      <c r="C73" s="73" t="s">
        <v>112</v>
      </c>
      <c r="D73" s="74"/>
      <c r="E73" s="74"/>
      <c r="F73" s="74"/>
      <c r="G73" s="74"/>
      <c r="H73" s="74"/>
      <c r="I73" s="191"/>
      <c r="J73" s="74"/>
      <c r="K73" s="74"/>
      <c r="L73" s="72"/>
    </row>
    <row r="74" s="1" customFormat="1" ht="6.96" customHeight="1">
      <c r="B74" s="46"/>
      <c r="C74" s="74"/>
      <c r="D74" s="74"/>
      <c r="E74" s="74"/>
      <c r="F74" s="74"/>
      <c r="G74" s="74"/>
      <c r="H74" s="74"/>
      <c r="I74" s="191"/>
      <c r="J74" s="74"/>
      <c r="K74" s="74"/>
      <c r="L74" s="72"/>
    </row>
    <row r="75" s="1" customFormat="1" ht="14.4" customHeight="1">
      <c r="B75" s="46"/>
      <c r="C75" s="76" t="s">
        <v>18</v>
      </c>
      <c r="D75" s="74"/>
      <c r="E75" s="74"/>
      <c r="F75" s="74"/>
      <c r="G75" s="74"/>
      <c r="H75" s="74"/>
      <c r="I75" s="191"/>
      <c r="J75" s="74"/>
      <c r="K75" s="74"/>
      <c r="L75" s="72"/>
    </row>
    <row r="76" s="1" customFormat="1" ht="16.5" customHeight="1">
      <c r="B76" s="46"/>
      <c r="C76" s="74"/>
      <c r="D76" s="74"/>
      <c r="E76" s="192" t="str">
        <f>E7</f>
        <v>Prodejna Lidl, Rychnov nad Kněžnou</v>
      </c>
      <c r="F76" s="76"/>
      <c r="G76" s="76"/>
      <c r="H76" s="76"/>
      <c r="I76" s="191"/>
      <c r="J76" s="74"/>
      <c r="K76" s="74"/>
      <c r="L76" s="72"/>
    </row>
    <row r="77" s="1" customFormat="1" ht="14.4" customHeight="1">
      <c r="B77" s="46"/>
      <c r="C77" s="76" t="s">
        <v>96</v>
      </c>
      <c r="D77" s="74"/>
      <c r="E77" s="74"/>
      <c r="F77" s="74"/>
      <c r="G77" s="74"/>
      <c r="H77" s="74"/>
      <c r="I77" s="191"/>
      <c r="J77" s="74"/>
      <c r="K77" s="74"/>
      <c r="L77" s="72"/>
    </row>
    <row r="78" s="1" customFormat="1" ht="17.25" customHeight="1">
      <c r="B78" s="46"/>
      <c r="C78" s="74"/>
      <c r="D78" s="74"/>
      <c r="E78" s="82" t="str">
        <f>E9</f>
        <v>IO 03 - Kanalizace a vodovod</v>
      </c>
      <c r="F78" s="74"/>
      <c r="G78" s="74"/>
      <c r="H78" s="74"/>
      <c r="I78" s="191"/>
      <c r="J78" s="74"/>
      <c r="K78" s="74"/>
      <c r="L78" s="72"/>
    </row>
    <row r="79" s="1" customFormat="1" ht="6.96" customHeight="1">
      <c r="B79" s="46"/>
      <c r="C79" s="74"/>
      <c r="D79" s="74"/>
      <c r="E79" s="74"/>
      <c r="F79" s="74"/>
      <c r="G79" s="74"/>
      <c r="H79" s="74"/>
      <c r="I79" s="191"/>
      <c r="J79" s="74"/>
      <c r="K79" s="74"/>
      <c r="L79" s="72"/>
    </row>
    <row r="80" s="1" customFormat="1" ht="18" customHeight="1">
      <c r="B80" s="46"/>
      <c r="C80" s="76" t="s">
        <v>23</v>
      </c>
      <c r="D80" s="74"/>
      <c r="E80" s="74"/>
      <c r="F80" s="193" t="str">
        <f>F12</f>
        <v>Rychnov nad Kněžnou</v>
      </c>
      <c r="G80" s="74"/>
      <c r="H80" s="74"/>
      <c r="I80" s="194" t="s">
        <v>25</v>
      </c>
      <c r="J80" s="85" t="str">
        <f>IF(J12="","",J12)</f>
        <v>18. 3. 2019</v>
      </c>
      <c r="K80" s="74"/>
      <c r="L80" s="72"/>
    </row>
    <row r="81" s="1" customFormat="1" ht="6.96" customHeight="1">
      <c r="B81" s="46"/>
      <c r="C81" s="74"/>
      <c r="D81" s="74"/>
      <c r="E81" s="74"/>
      <c r="F81" s="74"/>
      <c r="G81" s="74"/>
      <c r="H81" s="74"/>
      <c r="I81" s="191"/>
      <c r="J81" s="74"/>
      <c r="K81" s="74"/>
      <c r="L81" s="72"/>
    </row>
    <row r="82" s="1" customFormat="1">
      <c r="B82" s="46"/>
      <c r="C82" s="76" t="s">
        <v>27</v>
      </c>
      <c r="D82" s="74"/>
      <c r="E82" s="74"/>
      <c r="F82" s="193" t="str">
        <f>E15</f>
        <v xml:space="preserve"> </v>
      </c>
      <c r="G82" s="74"/>
      <c r="H82" s="74"/>
      <c r="I82" s="194" t="s">
        <v>33</v>
      </c>
      <c r="J82" s="193" t="str">
        <f>E21</f>
        <v>INS spol. s r.o.</v>
      </c>
      <c r="K82" s="74"/>
      <c r="L82" s="72"/>
    </row>
    <row r="83" s="1" customFormat="1" ht="14.4" customHeight="1">
      <c r="B83" s="46"/>
      <c r="C83" s="76" t="s">
        <v>31</v>
      </c>
      <c r="D83" s="74"/>
      <c r="E83" s="74"/>
      <c r="F83" s="193" t="str">
        <f>IF(E18="","",E18)</f>
        <v/>
      </c>
      <c r="G83" s="74"/>
      <c r="H83" s="74"/>
      <c r="I83" s="191"/>
      <c r="J83" s="74"/>
      <c r="K83" s="74"/>
      <c r="L83" s="72"/>
    </row>
    <row r="84" s="1" customFormat="1" ht="10.32" customHeight="1">
      <c r="B84" s="46"/>
      <c r="C84" s="74"/>
      <c r="D84" s="74"/>
      <c r="E84" s="74"/>
      <c r="F84" s="74"/>
      <c r="G84" s="74"/>
      <c r="H84" s="74"/>
      <c r="I84" s="191"/>
      <c r="J84" s="74"/>
      <c r="K84" s="74"/>
      <c r="L84" s="72"/>
    </row>
    <row r="85" s="9" customFormat="1" ht="29.28" customHeight="1">
      <c r="B85" s="195"/>
      <c r="C85" s="196" t="s">
        <v>113</v>
      </c>
      <c r="D85" s="197" t="s">
        <v>58</v>
      </c>
      <c r="E85" s="197" t="s">
        <v>54</v>
      </c>
      <c r="F85" s="197" t="s">
        <v>114</v>
      </c>
      <c r="G85" s="197" t="s">
        <v>115</v>
      </c>
      <c r="H85" s="197" t="s">
        <v>116</v>
      </c>
      <c r="I85" s="198" t="s">
        <v>117</v>
      </c>
      <c r="J85" s="197" t="s">
        <v>100</v>
      </c>
      <c r="K85" s="199" t="s">
        <v>118</v>
      </c>
      <c r="L85" s="200"/>
      <c r="M85" s="102" t="s">
        <v>119</v>
      </c>
      <c r="N85" s="103" t="s">
        <v>43</v>
      </c>
      <c r="O85" s="103" t="s">
        <v>120</v>
      </c>
      <c r="P85" s="103" t="s">
        <v>121</v>
      </c>
      <c r="Q85" s="103" t="s">
        <v>122</v>
      </c>
      <c r="R85" s="103" t="s">
        <v>123</v>
      </c>
      <c r="S85" s="103" t="s">
        <v>124</v>
      </c>
      <c r="T85" s="104" t="s">
        <v>125</v>
      </c>
    </row>
    <row r="86" s="1" customFormat="1" ht="29.28" customHeight="1">
      <c r="B86" s="46"/>
      <c r="C86" s="108" t="s">
        <v>101</v>
      </c>
      <c r="D86" s="74"/>
      <c r="E86" s="74"/>
      <c r="F86" s="74"/>
      <c r="G86" s="74"/>
      <c r="H86" s="74"/>
      <c r="I86" s="191"/>
      <c r="J86" s="201">
        <f>BK86</f>
        <v>0</v>
      </c>
      <c r="K86" s="74"/>
      <c r="L86" s="72"/>
      <c r="M86" s="105"/>
      <c r="N86" s="106"/>
      <c r="O86" s="106"/>
      <c r="P86" s="202">
        <f>P87+P127</f>
        <v>0</v>
      </c>
      <c r="Q86" s="106"/>
      <c r="R86" s="202">
        <f>R87+R127</f>
        <v>51.065332400000003</v>
      </c>
      <c r="S86" s="106"/>
      <c r="T86" s="203">
        <f>T87+T127</f>
        <v>2.1000000000000001</v>
      </c>
      <c r="AT86" s="24" t="s">
        <v>72</v>
      </c>
      <c r="AU86" s="24" t="s">
        <v>102</v>
      </c>
      <c r="BK86" s="204">
        <f>BK87+BK127</f>
        <v>0</v>
      </c>
    </row>
    <row r="87" s="10" customFormat="1" ht="37.44001" customHeight="1">
      <c r="B87" s="205"/>
      <c r="C87" s="206"/>
      <c r="D87" s="207" t="s">
        <v>72</v>
      </c>
      <c r="E87" s="208" t="s">
        <v>126</v>
      </c>
      <c r="F87" s="208" t="s">
        <v>127</v>
      </c>
      <c r="G87" s="206"/>
      <c r="H87" s="206"/>
      <c r="I87" s="209"/>
      <c r="J87" s="210">
        <f>BK87</f>
        <v>0</v>
      </c>
      <c r="K87" s="206"/>
      <c r="L87" s="211"/>
      <c r="M87" s="212"/>
      <c r="N87" s="213"/>
      <c r="O87" s="213"/>
      <c r="P87" s="214">
        <f>P88+P109+P111+P114+P121+P124</f>
        <v>0</v>
      </c>
      <c r="Q87" s="213"/>
      <c r="R87" s="214">
        <f>R88+R109+R111+R114+R121+R124</f>
        <v>51.065332400000003</v>
      </c>
      <c r="S87" s="213"/>
      <c r="T87" s="215">
        <f>T88+T109+T111+T114+T121+T124</f>
        <v>2.1000000000000001</v>
      </c>
      <c r="AR87" s="216" t="s">
        <v>81</v>
      </c>
      <c r="AT87" s="217" t="s">
        <v>72</v>
      </c>
      <c r="AU87" s="217" t="s">
        <v>73</v>
      </c>
      <c r="AY87" s="216" t="s">
        <v>128</v>
      </c>
      <c r="BK87" s="218">
        <f>BK88+BK109+BK111+BK114+BK121+BK124</f>
        <v>0</v>
      </c>
    </row>
    <row r="88" s="10" customFormat="1" ht="19.92" customHeight="1">
      <c r="B88" s="205"/>
      <c r="C88" s="206"/>
      <c r="D88" s="207" t="s">
        <v>72</v>
      </c>
      <c r="E88" s="219" t="s">
        <v>81</v>
      </c>
      <c r="F88" s="219" t="s">
        <v>129</v>
      </c>
      <c r="G88" s="206"/>
      <c r="H88" s="206"/>
      <c r="I88" s="209"/>
      <c r="J88" s="220">
        <f>BK88</f>
        <v>0</v>
      </c>
      <c r="K88" s="206"/>
      <c r="L88" s="211"/>
      <c r="M88" s="212"/>
      <c r="N88" s="213"/>
      <c r="O88" s="213"/>
      <c r="P88" s="214">
        <f>SUM(P89:P108)</f>
        <v>0</v>
      </c>
      <c r="Q88" s="213"/>
      <c r="R88" s="214">
        <f>SUM(R89:R108)</f>
        <v>41.227020000000003</v>
      </c>
      <c r="S88" s="213"/>
      <c r="T88" s="215">
        <f>SUM(T89:T108)</f>
        <v>0</v>
      </c>
      <c r="AR88" s="216" t="s">
        <v>81</v>
      </c>
      <c r="AT88" s="217" t="s">
        <v>72</v>
      </c>
      <c r="AU88" s="217" t="s">
        <v>81</v>
      </c>
      <c r="AY88" s="216" t="s">
        <v>128</v>
      </c>
      <c r="BK88" s="218">
        <f>SUM(BK89:BK108)</f>
        <v>0</v>
      </c>
    </row>
    <row r="89" s="1" customFormat="1" ht="25.5" customHeight="1">
      <c r="B89" s="46"/>
      <c r="C89" s="221" t="s">
        <v>81</v>
      </c>
      <c r="D89" s="221" t="s">
        <v>130</v>
      </c>
      <c r="E89" s="222" t="s">
        <v>488</v>
      </c>
      <c r="F89" s="223" t="s">
        <v>489</v>
      </c>
      <c r="G89" s="224" t="s">
        <v>490</v>
      </c>
      <c r="H89" s="225">
        <v>48</v>
      </c>
      <c r="I89" s="226"/>
      <c r="J89" s="227">
        <f>ROUND(I89*H89,2)</f>
        <v>0</v>
      </c>
      <c r="K89" s="223" t="s">
        <v>491</v>
      </c>
      <c r="L89" s="72"/>
      <c r="M89" s="228" t="s">
        <v>21</v>
      </c>
      <c r="N89" s="229" t="s">
        <v>44</v>
      </c>
      <c r="O89" s="47"/>
      <c r="P89" s="230">
        <f>O89*H89</f>
        <v>0</v>
      </c>
      <c r="Q89" s="230">
        <v>0</v>
      </c>
      <c r="R89" s="230">
        <f>Q89*H89</f>
        <v>0</v>
      </c>
      <c r="S89" s="230">
        <v>0</v>
      </c>
      <c r="T89" s="231">
        <f>S89*H89</f>
        <v>0</v>
      </c>
      <c r="AR89" s="24" t="s">
        <v>134</v>
      </c>
      <c r="AT89" s="24" t="s">
        <v>130</v>
      </c>
      <c r="AU89" s="24" t="s">
        <v>83</v>
      </c>
      <c r="AY89" s="24" t="s">
        <v>128</v>
      </c>
      <c r="BE89" s="232">
        <f>IF(N89="základní",J89,0)</f>
        <v>0</v>
      </c>
      <c r="BF89" s="232">
        <f>IF(N89="snížená",J89,0)</f>
        <v>0</v>
      </c>
      <c r="BG89" s="232">
        <f>IF(N89="zákl. přenesená",J89,0)</f>
        <v>0</v>
      </c>
      <c r="BH89" s="232">
        <f>IF(N89="sníž. přenesená",J89,0)</f>
        <v>0</v>
      </c>
      <c r="BI89" s="232">
        <f>IF(N89="nulová",J89,0)</f>
        <v>0</v>
      </c>
      <c r="BJ89" s="24" t="s">
        <v>81</v>
      </c>
      <c r="BK89" s="232">
        <f>ROUND(I89*H89,2)</f>
        <v>0</v>
      </c>
      <c r="BL89" s="24" t="s">
        <v>134</v>
      </c>
      <c r="BM89" s="24" t="s">
        <v>492</v>
      </c>
    </row>
    <row r="90" s="1" customFormat="1" ht="63.75" customHeight="1">
      <c r="B90" s="46"/>
      <c r="C90" s="221" t="s">
        <v>83</v>
      </c>
      <c r="D90" s="221" t="s">
        <v>130</v>
      </c>
      <c r="E90" s="222" t="s">
        <v>493</v>
      </c>
      <c r="F90" s="223" t="s">
        <v>494</v>
      </c>
      <c r="G90" s="224" t="s">
        <v>165</v>
      </c>
      <c r="H90" s="225">
        <v>10</v>
      </c>
      <c r="I90" s="226"/>
      <c r="J90" s="227">
        <f>ROUND(I90*H90,2)</f>
        <v>0</v>
      </c>
      <c r="K90" s="223" t="s">
        <v>491</v>
      </c>
      <c r="L90" s="72"/>
      <c r="M90" s="228" t="s">
        <v>21</v>
      </c>
      <c r="N90" s="229" t="s">
        <v>44</v>
      </c>
      <c r="O90" s="47"/>
      <c r="P90" s="230">
        <f>O90*H90</f>
        <v>0</v>
      </c>
      <c r="Q90" s="230">
        <v>0.0086800000000000002</v>
      </c>
      <c r="R90" s="230">
        <f>Q90*H90</f>
        <v>0.086800000000000002</v>
      </c>
      <c r="S90" s="230">
        <v>0</v>
      </c>
      <c r="T90" s="231">
        <f>S90*H90</f>
        <v>0</v>
      </c>
      <c r="AR90" s="24" t="s">
        <v>134</v>
      </c>
      <c r="AT90" s="24" t="s">
        <v>130</v>
      </c>
      <c r="AU90" s="24" t="s">
        <v>83</v>
      </c>
      <c r="AY90" s="24" t="s">
        <v>128</v>
      </c>
      <c r="BE90" s="232">
        <f>IF(N90="základní",J90,0)</f>
        <v>0</v>
      </c>
      <c r="BF90" s="232">
        <f>IF(N90="snížená",J90,0)</f>
        <v>0</v>
      </c>
      <c r="BG90" s="232">
        <f>IF(N90="zákl. přenesená",J90,0)</f>
        <v>0</v>
      </c>
      <c r="BH90" s="232">
        <f>IF(N90="sníž. přenesená",J90,0)</f>
        <v>0</v>
      </c>
      <c r="BI90" s="232">
        <f>IF(N90="nulová",J90,0)</f>
        <v>0</v>
      </c>
      <c r="BJ90" s="24" t="s">
        <v>81</v>
      </c>
      <c r="BK90" s="232">
        <f>ROUND(I90*H90,2)</f>
        <v>0</v>
      </c>
      <c r="BL90" s="24" t="s">
        <v>134</v>
      </c>
      <c r="BM90" s="24" t="s">
        <v>495</v>
      </c>
    </row>
    <row r="91" s="1" customFormat="1" ht="63.75" customHeight="1">
      <c r="B91" s="46"/>
      <c r="C91" s="221" t="s">
        <v>140</v>
      </c>
      <c r="D91" s="221" t="s">
        <v>130</v>
      </c>
      <c r="E91" s="222" t="s">
        <v>496</v>
      </c>
      <c r="F91" s="223" t="s">
        <v>497</v>
      </c>
      <c r="G91" s="224" t="s">
        <v>165</v>
      </c>
      <c r="H91" s="225">
        <v>8</v>
      </c>
      <c r="I91" s="226"/>
      <c r="J91" s="227">
        <f>ROUND(I91*H91,2)</f>
        <v>0</v>
      </c>
      <c r="K91" s="223" t="s">
        <v>491</v>
      </c>
      <c r="L91" s="72"/>
      <c r="M91" s="228" t="s">
        <v>21</v>
      </c>
      <c r="N91" s="229" t="s">
        <v>44</v>
      </c>
      <c r="O91" s="47"/>
      <c r="P91" s="230">
        <f>O91*H91</f>
        <v>0</v>
      </c>
      <c r="Q91" s="230">
        <v>0.01269</v>
      </c>
      <c r="R91" s="230">
        <f>Q91*H91</f>
        <v>0.10152</v>
      </c>
      <c r="S91" s="230">
        <v>0</v>
      </c>
      <c r="T91" s="231">
        <f>S91*H91</f>
        <v>0</v>
      </c>
      <c r="AR91" s="24" t="s">
        <v>134</v>
      </c>
      <c r="AT91" s="24" t="s">
        <v>130</v>
      </c>
      <c r="AU91" s="24" t="s">
        <v>83</v>
      </c>
      <c r="AY91" s="24" t="s">
        <v>128</v>
      </c>
      <c r="BE91" s="232">
        <f>IF(N91="základní",J91,0)</f>
        <v>0</v>
      </c>
      <c r="BF91" s="232">
        <f>IF(N91="snížená",J91,0)</f>
        <v>0</v>
      </c>
      <c r="BG91" s="232">
        <f>IF(N91="zákl. přenesená",J91,0)</f>
        <v>0</v>
      </c>
      <c r="BH91" s="232">
        <f>IF(N91="sníž. přenesená",J91,0)</f>
        <v>0</v>
      </c>
      <c r="BI91" s="232">
        <f>IF(N91="nulová",J91,0)</f>
        <v>0</v>
      </c>
      <c r="BJ91" s="24" t="s">
        <v>81</v>
      </c>
      <c r="BK91" s="232">
        <f>ROUND(I91*H91,2)</f>
        <v>0</v>
      </c>
      <c r="BL91" s="24" t="s">
        <v>134</v>
      </c>
      <c r="BM91" s="24" t="s">
        <v>498</v>
      </c>
    </row>
    <row r="92" s="1" customFormat="1" ht="63.75" customHeight="1">
      <c r="B92" s="46"/>
      <c r="C92" s="221" t="s">
        <v>134</v>
      </c>
      <c r="D92" s="221" t="s">
        <v>130</v>
      </c>
      <c r="E92" s="222" t="s">
        <v>499</v>
      </c>
      <c r="F92" s="223" t="s">
        <v>500</v>
      </c>
      <c r="G92" s="224" t="s">
        <v>165</v>
      </c>
      <c r="H92" s="225">
        <v>10</v>
      </c>
      <c r="I92" s="226"/>
      <c r="J92" s="227">
        <f>ROUND(I92*H92,2)</f>
        <v>0</v>
      </c>
      <c r="K92" s="223" t="s">
        <v>491</v>
      </c>
      <c r="L92" s="72"/>
      <c r="M92" s="228" t="s">
        <v>21</v>
      </c>
      <c r="N92" s="229" t="s">
        <v>44</v>
      </c>
      <c r="O92" s="47"/>
      <c r="P92" s="230">
        <f>O92*H92</f>
        <v>0</v>
      </c>
      <c r="Q92" s="230">
        <v>0.10775</v>
      </c>
      <c r="R92" s="230">
        <f>Q92*H92</f>
        <v>1.0774999999999999</v>
      </c>
      <c r="S92" s="230">
        <v>0</v>
      </c>
      <c r="T92" s="231">
        <f>S92*H92</f>
        <v>0</v>
      </c>
      <c r="AR92" s="24" t="s">
        <v>134</v>
      </c>
      <c r="AT92" s="24" t="s">
        <v>130</v>
      </c>
      <c r="AU92" s="24" t="s">
        <v>83</v>
      </c>
      <c r="AY92" s="24" t="s">
        <v>128</v>
      </c>
      <c r="BE92" s="232">
        <f>IF(N92="základní",J92,0)</f>
        <v>0</v>
      </c>
      <c r="BF92" s="232">
        <f>IF(N92="snížená",J92,0)</f>
        <v>0</v>
      </c>
      <c r="BG92" s="232">
        <f>IF(N92="zákl. přenesená",J92,0)</f>
        <v>0</v>
      </c>
      <c r="BH92" s="232">
        <f>IF(N92="sníž. přenesená",J92,0)</f>
        <v>0</v>
      </c>
      <c r="BI92" s="232">
        <f>IF(N92="nulová",J92,0)</f>
        <v>0</v>
      </c>
      <c r="BJ92" s="24" t="s">
        <v>81</v>
      </c>
      <c r="BK92" s="232">
        <f>ROUND(I92*H92,2)</f>
        <v>0</v>
      </c>
      <c r="BL92" s="24" t="s">
        <v>134</v>
      </c>
      <c r="BM92" s="24" t="s">
        <v>501</v>
      </c>
    </row>
    <row r="93" s="1" customFormat="1" ht="38.25" customHeight="1">
      <c r="B93" s="46"/>
      <c r="C93" s="221" t="s">
        <v>152</v>
      </c>
      <c r="D93" s="221" t="s">
        <v>130</v>
      </c>
      <c r="E93" s="222" t="s">
        <v>502</v>
      </c>
      <c r="F93" s="223" t="s">
        <v>503</v>
      </c>
      <c r="G93" s="224" t="s">
        <v>379</v>
      </c>
      <c r="H93" s="225">
        <v>31.199999999999999</v>
      </c>
      <c r="I93" s="226"/>
      <c r="J93" s="227">
        <f>ROUND(I93*H93,2)</f>
        <v>0</v>
      </c>
      <c r="K93" s="223" t="s">
        <v>491</v>
      </c>
      <c r="L93" s="72"/>
      <c r="M93" s="228" t="s">
        <v>21</v>
      </c>
      <c r="N93" s="229" t="s">
        <v>44</v>
      </c>
      <c r="O93" s="47"/>
      <c r="P93" s="230">
        <f>O93*H93</f>
        <v>0</v>
      </c>
      <c r="Q93" s="230">
        <v>0</v>
      </c>
      <c r="R93" s="230">
        <f>Q93*H93</f>
        <v>0</v>
      </c>
      <c r="S93" s="230">
        <v>0</v>
      </c>
      <c r="T93" s="231">
        <f>S93*H93</f>
        <v>0</v>
      </c>
      <c r="AR93" s="24" t="s">
        <v>134</v>
      </c>
      <c r="AT93" s="24" t="s">
        <v>130</v>
      </c>
      <c r="AU93" s="24" t="s">
        <v>83</v>
      </c>
      <c r="AY93" s="24" t="s">
        <v>128</v>
      </c>
      <c r="BE93" s="232">
        <f>IF(N93="základní",J93,0)</f>
        <v>0</v>
      </c>
      <c r="BF93" s="232">
        <f>IF(N93="snížená",J93,0)</f>
        <v>0</v>
      </c>
      <c r="BG93" s="232">
        <f>IF(N93="zákl. přenesená",J93,0)</f>
        <v>0</v>
      </c>
      <c r="BH93" s="232">
        <f>IF(N93="sníž. přenesená",J93,0)</f>
        <v>0</v>
      </c>
      <c r="BI93" s="232">
        <f>IF(N93="nulová",J93,0)</f>
        <v>0</v>
      </c>
      <c r="BJ93" s="24" t="s">
        <v>81</v>
      </c>
      <c r="BK93" s="232">
        <f>ROUND(I93*H93,2)</f>
        <v>0</v>
      </c>
      <c r="BL93" s="24" t="s">
        <v>134</v>
      </c>
      <c r="BM93" s="24" t="s">
        <v>504</v>
      </c>
    </row>
    <row r="94" s="11" customFormat="1">
      <c r="B94" s="233"/>
      <c r="C94" s="234"/>
      <c r="D94" s="235" t="s">
        <v>135</v>
      </c>
      <c r="E94" s="236" t="s">
        <v>21</v>
      </c>
      <c r="F94" s="237" t="s">
        <v>505</v>
      </c>
      <c r="G94" s="234"/>
      <c r="H94" s="238">
        <v>31.199999999999999</v>
      </c>
      <c r="I94" s="239"/>
      <c r="J94" s="234"/>
      <c r="K94" s="234"/>
      <c r="L94" s="240"/>
      <c r="M94" s="241"/>
      <c r="N94" s="242"/>
      <c r="O94" s="242"/>
      <c r="P94" s="242"/>
      <c r="Q94" s="242"/>
      <c r="R94" s="242"/>
      <c r="S94" s="242"/>
      <c r="T94" s="243"/>
      <c r="AT94" s="244" t="s">
        <v>135</v>
      </c>
      <c r="AU94" s="244" t="s">
        <v>83</v>
      </c>
      <c r="AV94" s="11" t="s">
        <v>83</v>
      </c>
      <c r="AW94" s="11" t="s">
        <v>37</v>
      </c>
      <c r="AX94" s="11" t="s">
        <v>81</v>
      </c>
      <c r="AY94" s="244" t="s">
        <v>128</v>
      </c>
    </row>
    <row r="95" s="1" customFormat="1" ht="38.25" customHeight="1">
      <c r="B95" s="46"/>
      <c r="C95" s="221" t="s">
        <v>143</v>
      </c>
      <c r="D95" s="221" t="s">
        <v>130</v>
      </c>
      <c r="E95" s="222" t="s">
        <v>506</v>
      </c>
      <c r="F95" s="223" t="s">
        <v>507</v>
      </c>
      <c r="G95" s="224" t="s">
        <v>379</v>
      </c>
      <c r="H95" s="225">
        <v>31.199999999999999</v>
      </c>
      <c r="I95" s="226"/>
      <c r="J95" s="227">
        <f>ROUND(I95*H95,2)</f>
        <v>0</v>
      </c>
      <c r="K95" s="223" t="s">
        <v>491</v>
      </c>
      <c r="L95" s="72"/>
      <c r="M95" s="228" t="s">
        <v>21</v>
      </c>
      <c r="N95" s="229" t="s">
        <v>44</v>
      </c>
      <c r="O95" s="47"/>
      <c r="P95" s="230">
        <f>O95*H95</f>
        <v>0</v>
      </c>
      <c r="Q95" s="230">
        <v>0</v>
      </c>
      <c r="R95" s="230">
        <f>Q95*H95</f>
        <v>0</v>
      </c>
      <c r="S95" s="230">
        <v>0</v>
      </c>
      <c r="T95" s="231">
        <f>S95*H95</f>
        <v>0</v>
      </c>
      <c r="AR95" s="24" t="s">
        <v>134</v>
      </c>
      <c r="AT95" s="24" t="s">
        <v>130</v>
      </c>
      <c r="AU95" s="24" t="s">
        <v>83</v>
      </c>
      <c r="AY95" s="24" t="s">
        <v>128</v>
      </c>
      <c r="BE95" s="232">
        <f>IF(N95="základní",J95,0)</f>
        <v>0</v>
      </c>
      <c r="BF95" s="232">
        <f>IF(N95="snížená",J95,0)</f>
        <v>0</v>
      </c>
      <c r="BG95" s="232">
        <f>IF(N95="zákl. přenesená",J95,0)</f>
        <v>0</v>
      </c>
      <c r="BH95" s="232">
        <f>IF(N95="sníž. přenesená",J95,0)</f>
        <v>0</v>
      </c>
      <c r="BI95" s="232">
        <f>IF(N95="nulová",J95,0)</f>
        <v>0</v>
      </c>
      <c r="BJ95" s="24" t="s">
        <v>81</v>
      </c>
      <c r="BK95" s="232">
        <f>ROUND(I95*H95,2)</f>
        <v>0</v>
      </c>
      <c r="BL95" s="24" t="s">
        <v>134</v>
      </c>
      <c r="BM95" s="24" t="s">
        <v>508</v>
      </c>
    </row>
    <row r="96" s="1" customFormat="1" ht="25.5" customHeight="1">
      <c r="B96" s="46"/>
      <c r="C96" s="221" t="s">
        <v>162</v>
      </c>
      <c r="D96" s="221" t="s">
        <v>130</v>
      </c>
      <c r="E96" s="222" t="s">
        <v>509</v>
      </c>
      <c r="F96" s="223" t="s">
        <v>510</v>
      </c>
      <c r="G96" s="224" t="s">
        <v>379</v>
      </c>
      <c r="H96" s="225">
        <v>3</v>
      </c>
      <c r="I96" s="226"/>
      <c r="J96" s="227">
        <f>ROUND(I96*H96,2)</f>
        <v>0</v>
      </c>
      <c r="K96" s="223" t="s">
        <v>491</v>
      </c>
      <c r="L96" s="72"/>
      <c r="M96" s="228" t="s">
        <v>21</v>
      </c>
      <c r="N96" s="229" t="s">
        <v>44</v>
      </c>
      <c r="O96" s="47"/>
      <c r="P96" s="230">
        <f>O96*H96</f>
        <v>0</v>
      </c>
      <c r="Q96" s="230">
        <v>0</v>
      </c>
      <c r="R96" s="230">
        <f>Q96*H96</f>
        <v>0</v>
      </c>
      <c r="S96" s="230">
        <v>0</v>
      </c>
      <c r="T96" s="231">
        <f>S96*H96</f>
        <v>0</v>
      </c>
      <c r="AR96" s="24" t="s">
        <v>134</v>
      </c>
      <c r="AT96" s="24" t="s">
        <v>130</v>
      </c>
      <c r="AU96" s="24" t="s">
        <v>83</v>
      </c>
      <c r="AY96" s="24" t="s">
        <v>128</v>
      </c>
      <c r="BE96" s="232">
        <f>IF(N96="základní",J96,0)</f>
        <v>0</v>
      </c>
      <c r="BF96" s="232">
        <f>IF(N96="snížená",J96,0)</f>
        <v>0</v>
      </c>
      <c r="BG96" s="232">
        <f>IF(N96="zákl. přenesená",J96,0)</f>
        <v>0</v>
      </c>
      <c r="BH96" s="232">
        <f>IF(N96="sníž. přenesená",J96,0)</f>
        <v>0</v>
      </c>
      <c r="BI96" s="232">
        <f>IF(N96="nulová",J96,0)</f>
        <v>0</v>
      </c>
      <c r="BJ96" s="24" t="s">
        <v>81</v>
      </c>
      <c r="BK96" s="232">
        <f>ROUND(I96*H96,2)</f>
        <v>0</v>
      </c>
      <c r="BL96" s="24" t="s">
        <v>134</v>
      </c>
      <c r="BM96" s="24" t="s">
        <v>511</v>
      </c>
    </row>
    <row r="97" s="1" customFormat="1" ht="25.5" customHeight="1">
      <c r="B97" s="46"/>
      <c r="C97" s="221" t="s">
        <v>146</v>
      </c>
      <c r="D97" s="221" t="s">
        <v>130</v>
      </c>
      <c r="E97" s="222" t="s">
        <v>512</v>
      </c>
      <c r="F97" s="223" t="s">
        <v>513</v>
      </c>
      <c r="G97" s="224" t="s">
        <v>133</v>
      </c>
      <c r="H97" s="225">
        <v>30</v>
      </c>
      <c r="I97" s="226"/>
      <c r="J97" s="227">
        <f>ROUND(I97*H97,2)</f>
        <v>0</v>
      </c>
      <c r="K97" s="223" t="s">
        <v>491</v>
      </c>
      <c r="L97" s="72"/>
      <c r="M97" s="228" t="s">
        <v>21</v>
      </c>
      <c r="N97" s="229" t="s">
        <v>44</v>
      </c>
      <c r="O97" s="47"/>
      <c r="P97" s="230">
        <f>O97*H97</f>
        <v>0</v>
      </c>
      <c r="Q97" s="230">
        <v>0.00084000000000000003</v>
      </c>
      <c r="R97" s="230">
        <f>Q97*H97</f>
        <v>0.0252</v>
      </c>
      <c r="S97" s="230">
        <v>0</v>
      </c>
      <c r="T97" s="231">
        <f>S97*H97</f>
        <v>0</v>
      </c>
      <c r="AR97" s="24" t="s">
        <v>134</v>
      </c>
      <c r="AT97" s="24" t="s">
        <v>130</v>
      </c>
      <c r="AU97" s="24" t="s">
        <v>83</v>
      </c>
      <c r="AY97" s="24" t="s">
        <v>128</v>
      </c>
      <c r="BE97" s="232">
        <f>IF(N97="základní",J97,0)</f>
        <v>0</v>
      </c>
      <c r="BF97" s="232">
        <f>IF(N97="snížená",J97,0)</f>
        <v>0</v>
      </c>
      <c r="BG97" s="232">
        <f>IF(N97="zákl. přenesená",J97,0)</f>
        <v>0</v>
      </c>
      <c r="BH97" s="232">
        <f>IF(N97="sníž. přenesená",J97,0)</f>
        <v>0</v>
      </c>
      <c r="BI97" s="232">
        <f>IF(N97="nulová",J97,0)</f>
        <v>0</v>
      </c>
      <c r="BJ97" s="24" t="s">
        <v>81</v>
      </c>
      <c r="BK97" s="232">
        <f>ROUND(I97*H97,2)</f>
        <v>0</v>
      </c>
      <c r="BL97" s="24" t="s">
        <v>134</v>
      </c>
      <c r="BM97" s="24" t="s">
        <v>514</v>
      </c>
    </row>
    <row r="98" s="1" customFormat="1" ht="38.25" customHeight="1">
      <c r="B98" s="46"/>
      <c r="C98" s="221" t="s">
        <v>179</v>
      </c>
      <c r="D98" s="221" t="s">
        <v>130</v>
      </c>
      <c r="E98" s="222" t="s">
        <v>515</v>
      </c>
      <c r="F98" s="223" t="s">
        <v>516</v>
      </c>
      <c r="G98" s="224" t="s">
        <v>133</v>
      </c>
      <c r="H98" s="225">
        <v>30</v>
      </c>
      <c r="I98" s="226"/>
      <c r="J98" s="227">
        <f>ROUND(I98*H98,2)</f>
        <v>0</v>
      </c>
      <c r="K98" s="223" t="s">
        <v>491</v>
      </c>
      <c r="L98" s="72"/>
      <c r="M98" s="228" t="s">
        <v>21</v>
      </c>
      <c r="N98" s="229" t="s">
        <v>44</v>
      </c>
      <c r="O98" s="47"/>
      <c r="P98" s="230">
        <f>O98*H98</f>
        <v>0</v>
      </c>
      <c r="Q98" s="230">
        <v>0</v>
      </c>
      <c r="R98" s="230">
        <f>Q98*H98</f>
        <v>0</v>
      </c>
      <c r="S98" s="230">
        <v>0</v>
      </c>
      <c r="T98" s="231">
        <f>S98*H98</f>
        <v>0</v>
      </c>
      <c r="AR98" s="24" t="s">
        <v>134</v>
      </c>
      <c r="AT98" s="24" t="s">
        <v>130</v>
      </c>
      <c r="AU98" s="24" t="s">
        <v>83</v>
      </c>
      <c r="AY98" s="24" t="s">
        <v>128</v>
      </c>
      <c r="BE98" s="232">
        <f>IF(N98="základní",J98,0)</f>
        <v>0</v>
      </c>
      <c r="BF98" s="232">
        <f>IF(N98="snížená",J98,0)</f>
        <v>0</v>
      </c>
      <c r="BG98" s="232">
        <f>IF(N98="zákl. přenesená",J98,0)</f>
        <v>0</v>
      </c>
      <c r="BH98" s="232">
        <f>IF(N98="sníž. přenesená",J98,0)</f>
        <v>0</v>
      </c>
      <c r="BI98" s="232">
        <f>IF(N98="nulová",J98,0)</f>
        <v>0</v>
      </c>
      <c r="BJ98" s="24" t="s">
        <v>81</v>
      </c>
      <c r="BK98" s="232">
        <f>ROUND(I98*H98,2)</f>
        <v>0</v>
      </c>
      <c r="BL98" s="24" t="s">
        <v>134</v>
      </c>
      <c r="BM98" s="24" t="s">
        <v>517</v>
      </c>
    </row>
    <row r="99" s="1" customFormat="1" ht="38.25" customHeight="1">
      <c r="B99" s="46"/>
      <c r="C99" s="221" t="s">
        <v>155</v>
      </c>
      <c r="D99" s="221" t="s">
        <v>130</v>
      </c>
      <c r="E99" s="222" t="s">
        <v>518</v>
      </c>
      <c r="F99" s="223" t="s">
        <v>519</v>
      </c>
      <c r="G99" s="224" t="s">
        <v>379</v>
      </c>
      <c r="H99" s="225">
        <v>31.199999999999999</v>
      </c>
      <c r="I99" s="226"/>
      <c r="J99" s="227">
        <f>ROUND(I99*H99,2)</f>
        <v>0</v>
      </c>
      <c r="K99" s="223" t="s">
        <v>491</v>
      </c>
      <c r="L99" s="72"/>
      <c r="M99" s="228" t="s">
        <v>21</v>
      </c>
      <c r="N99" s="229" t="s">
        <v>44</v>
      </c>
      <c r="O99" s="47"/>
      <c r="P99" s="230">
        <f>O99*H99</f>
        <v>0</v>
      </c>
      <c r="Q99" s="230">
        <v>0</v>
      </c>
      <c r="R99" s="230">
        <f>Q99*H99</f>
        <v>0</v>
      </c>
      <c r="S99" s="230">
        <v>0</v>
      </c>
      <c r="T99" s="231">
        <f>S99*H99</f>
        <v>0</v>
      </c>
      <c r="AR99" s="24" t="s">
        <v>134</v>
      </c>
      <c r="AT99" s="24" t="s">
        <v>130</v>
      </c>
      <c r="AU99" s="24" t="s">
        <v>83</v>
      </c>
      <c r="AY99" s="24" t="s">
        <v>128</v>
      </c>
      <c r="BE99" s="232">
        <f>IF(N99="základní",J99,0)</f>
        <v>0</v>
      </c>
      <c r="BF99" s="232">
        <f>IF(N99="snížená",J99,0)</f>
        <v>0</v>
      </c>
      <c r="BG99" s="232">
        <f>IF(N99="zákl. přenesená",J99,0)</f>
        <v>0</v>
      </c>
      <c r="BH99" s="232">
        <f>IF(N99="sníž. přenesená",J99,0)</f>
        <v>0</v>
      </c>
      <c r="BI99" s="232">
        <f>IF(N99="nulová",J99,0)</f>
        <v>0</v>
      </c>
      <c r="BJ99" s="24" t="s">
        <v>81</v>
      </c>
      <c r="BK99" s="232">
        <f>ROUND(I99*H99,2)</f>
        <v>0</v>
      </c>
      <c r="BL99" s="24" t="s">
        <v>134</v>
      </c>
      <c r="BM99" s="24" t="s">
        <v>520</v>
      </c>
    </row>
    <row r="100" s="1" customFormat="1" ht="38.25" customHeight="1">
      <c r="B100" s="46"/>
      <c r="C100" s="221" t="s">
        <v>189</v>
      </c>
      <c r="D100" s="221" t="s">
        <v>130</v>
      </c>
      <c r="E100" s="222" t="s">
        <v>521</v>
      </c>
      <c r="F100" s="223" t="s">
        <v>522</v>
      </c>
      <c r="G100" s="224" t="s">
        <v>379</v>
      </c>
      <c r="H100" s="225">
        <v>31.199999999999999</v>
      </c>
      <c r="I100" s="226"/>
      <c r="J100" s="227">
        <f>ROUND(I100*H100,2)</f>
        <v>0</v>
      </c>
      <c r="K100" s="223" t="s">
        <v>491</v>
      </c>
      <c r="L100" s="72"/>
      <c r="M100" s="228" t="s">
        <v>21</v>
      </c>
      <c r="N100" s="229" t="s">
        <v>44</v>
      </c>
      <c r="O100" s="47"/>
      <c r="P100" s="230">
        <f>O100*H100</f>
        <v>0</v>
      </c>
      <c r="Q100" s="230">
        <v>0</v>
      </c>
      <c r="R100" s="230">
        <f>Q100*H100</f>
        <v>0</v>
      </c>
      <c r="S100" s="230">
        <v>0</v>
      </c>
      <c r="T100" s="231">
        <f>S100*H100</f>
        <v>0</v>
      </c>
      <c r="AR100" s="24" t="s">
        <v>134</v>
      </c>
      <c r="AT100" s="24" t="s">
        <v>130</v>
      </c>
      <c r="AU100" s="24" t="s">
        <v>83</v>
      </c>
      <c r="AY100" s="24" t="s">
        <v>128</v>
      </c>
      <c r="BE100" s="232">
        <f>IF(N100="základní",J100,0)</f>
        <v>0</v>
      </c>
      <c r="BF100" s="232">
        <f>IF(N100="snížená",J100,0)</f>
        <v>0</v>
      </c>
      <c r="BG100" s="232">
        <f>IF(N100="zákl. přenesená",J100,0)</f>
        <v>0</v>
      </c>
      <c r="BH100" s="232">
        <f>IF(N100="sníž. přenesená",J100,0)</f>
        <v>0</v>
      </c>
      <c r="BI100" s="232">
        <f>IF(N100="nulová",J100,0)</f>
        <v>0</v>
      </c>
      <c r="BJ100" s="24" t="s">
        <v>81</v>
      </c>
      <c r="BK100" s="232">
        <f>ROUND(I100*H100,2)</f>
        <v>0</v>
      </c>
      <c r="BL100" s="24" t="s">
        <v>134</v>
      </c>
      <c r="BM100" s="24" t="s">
        <v>523</v>
      </c>
    </row>
    <row r="101" s="1" customFormat="1" ht="51" customHeight="1">
      <c r="B101" s="46"/>
      <c r="C101" s="221" t="s">
        <v>161</v>
      </c>
      <c r="D101" s="221" t="s">
        <v>130</v>
      </c>
      <c r="E101" s="222" t="s">
        <v>524</v>
      </c>
      <c r="F101" s="223" t="s">
        <v>525</v>
      </c>
      <c r="G101" s="224" t="s">
        <v>379</v>
      </c>
      <c r="H101" s="225">
        <v>31.199999999999999</v>
      </c>
      <c r="I101" s="226"/>
      <c r="J101" s="227">
        <f>ROUND(I101*H101,2)</f>
        <v>0</v>
      </c>
      <c r="K101" s="223" t="s">
        <v>491</v>
      </c>
      <c r="L101" s="72"/>
      <c r="M101" s="228" t="s">
        <v>21</v>
      </c>
      <c r="N101" s="229" t="s">
        <v>44</v>
      </c>
      <c r="O101" s="47"/>
      <c r="P101" s="230">
        <f>O101*H101</f>
        <v>0</v>
      </c>
      <c r="Q101" s="230">
        <v>0</v>
      </c>
      <c r="R101" s="230">
        <f>Q101*H101</f>
        <v>0</v>
      </c>
      <c r="S101" s="230">
        <v>0</v>
      </c>
      <c r="T101" s="231">
        <f>S101*H101</f>
        <v>0</v>
      </c>
      <c r="AR101" s="24" t="s">
        <v>134</v>
      </c>
      <c r="AT101" s="24" t="s">
        <v>130</v>
      </c>
      <c r="AU101" s="24" t="s">
        <v>83</v>
      </c>
      <c r="AY101" s="24" t="s">
        <v>128</v>
      </c>
      <c r="BE101" s="232">
        <f>IF(N101="základní",J101,0)</f>
        <v>0</v>
      </c>
      <c r="BF101" s="232">
        <f>IF(N101="snížená",J101,0)</f>
        <v>0</v>
      </c>
      <c r="BG101" s="232">
        <f>IF(N101="zákl. přenesená",J101,0)</f>
        <v>0</v>
      </c>
      <c r="BH101" s="232">
        <f>IF(N101="sníž. přenesená",J101,0)</f>
        <v>0</v>
      </c>
      <c r="BI101" s="232">
        <f>IF(N101="nulová",J101,0)</f>
        <v>0</v>
      </c>
      <c r="BJ101" s="24" t="s">
        <v>81</v>
      </c>
      <c r="BK101" s="232">
        <f>ROUND(I101*H101,2)</f>
        <v>0</v>
      </c>
      <c r="BL101" s="24" t="s">
        <v>134</v>
      </c>
      <c r="BM101" s="24" t="s">
        <v>526</v>
      </c>
    </row>
    <row r="102" s="1" customFormat="1" ht="16.5" customHeight="1">
      <c r="B102" s="46"/>
      <c r="C102" s="221" t="s">
        <v>203</v>
      </c>
      <c r="D102" s="221" t="s">
        <v>130</v>
      </c>
      <c r="E102" s="222" t="s">
        <v>527</v>
      </c>
      <c r="F102" s="223" t="s">
        <v>528</v>
      </c>
      <c r="G102" s="224" t="s">
        <v>379</v>
      </c>
      <c r="H102" s="225">
        <v>31.199999999999999</v>
      </c>
      <c r="I102" s="226"/>
      <c r="J102" s="227">
        <f>ROUND(I102*H102,2)</f>
        <v>0</v>
      </c>
      <c r="K102" s="223" t="s">
        <v>491</v>
      </c>
      <c r="L102" s="72"/>
      <c r="M102" s="228" t="s">
        <v>21</v>
      </c>
      <c r="N102" s="229" t="s">
        <v>44</v>
      </c>
      <c r="O102" s="47"/>
      <c r="P102" s="230">
        <f>O102*H102</f>
        <v>0</v>
      </c>
      <c r="Q102" s="230">
        <v>0</v>
      </c>
      <c r="R102" s="230">
        <f>Q102*H102</f>
        <v>0</v>
      </c>
      <c r="S102" s="230">
        <v>0</v>
      </c>
      <c r="T102" s="231">
        <f>S102*H102</f>
        <v>0</v>
      </c>
      <c r="AR102" s="24" t="s">
        <v>134</v>
      </c>
      <c r="AT102" s="24" t="s">
        <v>130</v>
      </c>
      <c r="AU102" s="24" t="s">
        <v>83</v>
      </c>
      <c r="AY102" s="24" t="s">
        <v>128</v>
      </c>
      <c r="BE102" s="232">
        <f>IF(N102="základní",J102,0)</f>
        <v>0</v>
      </c>
      <c r="BF102" s="232">
        <f>IF(N102="snížená",J102,0)</f>
        <v>0</v>
      </c>
      <c r="BG102" s="232">
        <f>IF(N102="zákl. přenesená",J102,0)</f>
        <v>0</v>
      </c>
      <c r="BH102" s="232">
        <f>IF(N102="sníž. přenesená",J102,0)</f>
        <v>0</v>
      </c>
      <c r="BI102" s="232">
        <f>IF(N102="nulová",J102,0)</f>
        <v>0</v>
      </c>
      <c r="BJ102" s="24" t="s">
        <v>81</v>
      </c>
      <c r="BK102" s="232">
        <f>ROUND(I102*H102,2)</f>
        <v>0</v>
      </c>
      <c r="BL102" s="24" t="s">
        <v>134</v>
      </c>
      <c r="BM102" s="24" t="s">
        <v>529</v>
      </c>
    </row>
    <row r="103" s="1" customFormat="1" ht="25.5" customHeight="1">
      <c r="B103" s="46"/>
      <c r="C103" s="221" t="s">
        <v>166</v>
      </c>
      <c r="D103" s="221" t="s">
        <v>130</v>
      </c>
      <c r="E103" s="222" t="s">
        <v>530</v>
      </c>
      <c r="F103" s="223" t="s">
        <v>531</v>
      </c>
      <c r="G103" s="224" t="s">
        <v>412</v>
      </c>
      <c r="H103" s="225">
        <v>46.799999999999997</v>
      </c>
      <c r="I103" s="226"/>
      <c r="J103" s="227">
        <f>ROUND(I103*H103,2)</f>
        <v>0</v>
      </c>
      <c r="K103" s="223" t="s">
        <v>491</v>
      </c>
      <c r="L103" s="72"/>
      <c r="M103" s="228" t="s">
        <v>21</v>
      </c>
      <c r="N103" s="229" t="s">
        <v>44</v>
      </c>
      <c r="O103" s="47"/>
      <c r="P103" s="230">
        <f>O103*H103</f>
        <v>0</v>
      </c>
      <c r="Q103" s="230">
        <v>0</v>
      </c>
      <c r="R103" s="230">
        <f>Q103*H103</f>
        <v>0</v>
      </c>
      <c r="S103" s="230">
        <v>0</v>
      </c>
      <c r="T103" s="231">
        <f>S103*H103</f>
        <v>0</v>
      </c>
      <c r="AR103" s="24" t="s">
        <v>134</v>
      </c>
      <c r="AT103" s="24" t="s">
        <v>130</v>
      </c>
      <c r="AU103" s="24" t="s">
        <v>83</v>
      </c>
      <c r="AY103" s="24" t="s">
        <v>128</v>
      </c>
      <c r="BE103" s="232">
        <f>IF(N103="základní",J103,0)</f>
        <v>0</v>
      </c>
      <c r="BF103" s="232">
        <f>IF(N103="snížená",J103,0)</f>
        <v>0</v>
      </c>
      <c r="BG103" s="232">
        <f>IF(N103="zákl. přenesená",J103,0)</f>
        <v>0</v>
      </c>
      <c r="BH103" s="232">
        <f>IF(N103="sníž. přenesená",J103,0)</f>
        <v>0</v>
      </c>
      <c r="BI103" s="232">
        <f>IF(N103="nulová",J103,0)</f>
        <v>0</v>
      </c>
      <c r="BJ103" s="24" t="s">
        <v>81</v>
      </c>
      <c r="BK103" s="232">
        <f>ROUND(I103*H103,2)</f>
        <v>0</v>
      </c>
      <c r="BL103" s="24" t="s">
        <v>134</v>
      </c>
      <c r="BM103" s="24" t="s">
        <v>532</v>
      </c>
    </row>
    <row r="104" s="11" customFormat="1">
      <c r="B104" s="233"/>
      <c r="C104" s="234"/>
      <c r="D104" s="235" t="s">
        <v>135</v>
      </c>
      <c r="E104" s="236" t="s">
        <v>21</v>
      </c>
      <c r="F104" s="237" t="s">
        <v>533</v>
      </c>
      <c r="G104" s="234"/>
      <c r="H104" s="238">
        <v>46.799999999999997</v>
      </c>
      <c r="I104" s="239"/>
      <c r="J104" s="234"/>
      <c r="K104" s="234"/>
      <c r="L104" s="240"/>
      <c r="M104" s="241"/>
      <c r="N104" s="242"/>
      <c r="O104" s="242"/>
      <c r="P104" s="242"/>
      <c r="Q104" s="242"/>
      <c r="R104" s="242"/>
      <c r="S104" s="242"/>
      <c r="T104" s="243"/>
      <c r="AT104" s="244" t="s">
        <v>135</v>
      </c>
      <c r="AU104" s="244" t="s">
        <v>83</v>
      </c>
      <c r="AV104" s="11" t="s">
        <v>83</v>
      </c>
      <c r="AW104" s="11" t="s">
        <v>37</v>
      </c>
      <c r="AX104" s="11" t="s">
        <v>81</v>
      </c>
      <c r="AY104" s="244" t="s">
        <v>128</v>
      </c>
    </row>
    <row r="105" s="1" customFormat="1" ht="51" customHeight="1">
      <c r="B105" s="46"/>
      <c r="C105" s="221" t="s">
        <v>10</v>
      </c>
      <c r="D105" s="221" t="s">
        <v>130</v>
      </c>
      <c r="E105" s="222" t="s">
        <v>534</v>
      </c>
      <c r="F105" s="223" t="s">
        <v>535</v>
      </c>
      <c r="G105" s="224" t="s">
        <v>379</v>
      </c>
      <c r="H105" s="225">
        <v>24.960000000000001</v>
      </c>
      <c r="I105" s="226"/>
      <c r="J105" s="227">
        <f>ROUND(I105*H105,2)</f>
        <v>0</v>
      </c>
      <c r="K105" s="223" t="s">
        <v>491</v>
      </c>
      <c r="L105" s="72"/>
      <c r="M105" s="228" t="s">
        <v>21</v>
      </c>
      <c r="N105" s="229" t="s">
        <v>44</v>
      </c>
      <c r="O105" s="47"/>
      <c r="P105" s="230">
        <f>O105*H105</f>
        <v>0</v>
      </c>
      <c r="Q105" s="230">
        <v>0</v>
      </c>
      <c r="R105" s="230">
        <f>Q105*H105</f>
        <v>0</v>
      </c>
      <c r="S105" s="230">
        <v>0</v>
      </c>
      <c r="T105" s="231">
        <f>S105*H105</f>
        <v>0</v>
      </c>
      <c r="AR105" s="24" t="s">
        <v>134</v>
      </c>
      <c r="AT105" s="24" t="s">
        <v>130</v>
      </c>
      <c r="AU105" s="24" t="s">
        <v>83</v>
      </c>
      <c r="AY105" s="24" t="s">
        <v>128</v>
      </c>
      <c r="BE105" s="232">
        <f>IF(N105="základní",J105,0)</f>
        <v>0</v>
      </c>
      <c r="BF105" s="232">
        <f>IF(N105="snížená",J105,0)</f>
        <v>0</v>
      </c>
      <c r="BG105" s="232">
        <f>IF(N105="zákl. přenesená",J105,0)</f>
        <v>0</v>
      </c>
      <c r="BH105" s="232">
        <f>IF(N105="sníž. přenesená",J105,0)</f>
        <v>0</v>
      </c>
      <c r="BI105" s="232">
        <f>IF(N105="nulová",J105,0)</f>
        <v>0</v>
      </c>
      <c r="BJ105" s="24" t="s">
        <v>81</v>
      </c>
      <c r="BK105" s="232">
        <f>ROUND(I105*H105,2)</f>
        <v>0</v>
      </c>
      <c r="BL105" s="24" t="s">
        <v>134</v>
      </c>
      <c r="BM105" s="24" t="s">
        <v>536</v>
      </c>
    </row>
    <row r="106" s="11" customFormat="1">
      <c r="B106" s="233"/>
      <c r="C106" s="234"/>
      <c r="D106" s="235" t="s">
        <v>135</v>
      </c>
      <c r="E106" s="236" t="s">
        <v>21</v>
      </c>
      <c r="F106" s="237" t="s">
        <v>537</v>
      </c>
      <c r="G106" s="234"/>
      <c r="H106" s="238">
        <v>24.960000000000001</v>
      </c>
      <c r="I106" s="239"/>
      <c r="J106" s="234"/>
      <c r="K106" s="234"/>
      <c r="L106" s="240"/>
      <c r="M106" s="241"/>
      <c r="N106" s="242"/>
      <c r="O106" s="242"/>
      <c r="P106" s="242"/>
      <c r="Q106" s="242"/>
      <c r="R106" s="242"/>
      <c r="S106" s="242"/>
      <c r="T106" s="243"/>
      <c r="AT106" s="244" t="s">
        <v>135</v>
      </c>
      <c r="AU106" s="244" t="s">
        <v>83</v>
      </c>
      <c r="AV106" s="11" t="s">
        <v>83</v>
      </c>
      <c r="AW106" s="11" t="s">
        <v>37</v>
      </c>
      <c r="AX106" s="11" t="s">
        <v>81</v>
      </c>
      <c r="AY106" s="244" t="s">
        <v>128</v>
      </c>
    </row>
    <row r="107" s="1" customFormat="1" ht="16.5" customHeight="1">
      <c r="B107" s="46"/>
      <c r="C107" s="277" t="s">
        <v>170</v>
      </c>
      <c r="D107" s="277" t="s">
        <v>224</v>
      </c>
      <c r="E107" s="278" t="s">
        <v>538</v>
      </c>
      <c r="F107" s="279" t="s">
        <v>539</v>
      </c>
      <c r="G107" s="280" t="s">
        <v>412</v>
      </c>
      <c r="H107" s="281">
        <v>39.936</v>
      </c>
      <c r="I107" s="282"/>
      <c r="J107" s="283">
        <f>ROUND(I107*H107,2)</f>
        <v>0</v>
      </c>
      <c r="K107" s="279" t="s">
        <v>491</v>
      </c>
      <c r="L107" s="284"/>
      <c r="M107" s="285" t="s">
        <v>21</v>
      </c>
      <c r="N107" s="286" t="s">
        <v>44</v>
      </c>
      <c r="O107" s="47"/>
      <c r="P107" s="230">
        <f>O107*H107</f>
        <v>0</v>
      </c>
      <c r="Q107" s="230">
        <v>1</v>
      </c>
      <c r="R107" s="230">
        <f>Q107*H107</f>
        <v>39.936</v>
      </c>
      <c r="S107" s="230">
        <v>0</v>
      </c>
      <c r="T107" s="231">
        <f>S107*H107</f>
        <v>0</v>
      </c>
      <c r="AR107" s="24" t="s">
        <v>146</v>
      </c>
      <c r="AT107" s="24" t="s">
        <v>224</v>
      </c>
      <c r="AU107" s="24" t="s">
        <v>83</v>
      </c>
      <c r="AY107" s="24" t="s">
        <v>128</v>
      </c>
      <c r="BE107" s="232">
        <f>IF(N107="základní",J107,0)</f>
        <v>0</v>
      </c>
      <c r="BF107" s="232">
        <f>IF(N107="snížená",J107,0)</f>
        <v>0</v>
      </c>
      <c r="BG107" s="232">
        <f>IF(N107="zákl. přenesená",J107,0)</f>
        <v>0</v>
      </c>
      <c r="BH107" s="232">
        <f>IF(N107="sníž. přenesená",J107,0)</f>
        <v>0</v>
      </c>
      <c r="BI107" s="232">
        <f>IF(N107="nulová",J107,0)</f>
        <v>0</v>
      </c>
      <c r="BJ107" s="24" t="s">
        <v>81</v>
      </c>
      <c r="BK107" s="232">
        <f>ROUND(I107*H107,2)</f>
        <v>0</v>
      </c>
      <c r="BL107" s="24" t="s">
        <v>134</v>
      </c>
      <c r="BM107" s="24" t="s">
        <v>540</v>
      </c>
    </row>
    <row r="108" s="11" customFormat="1">
      <c r="B108" s="233"/>
      <c r="C108" s="234"/>
      <c r="D108" s="235" t="s">
        <v>135</v>
      </c>
      <c r="E108" s="236" t="s">
        <v>21</v>
      </c>
      <c r="F108" s="237" t="s">
        <v>541</v>
      </c>
      <c r="G108" s="234"/>
      <c r="H108" s="238">
        <v>39.936</v>
      </c>
      <c r="I108" s="239"/>
      <c r="J108" s="234"/>
      <c r="K108" s="234"/>
      <c r="L108" s="240"/>
      <c r="M108" s="241"/>
      <c r="N108" s="242"/>
      <c r="O108" s="242"/>
      <c r="P108" s="242"/>
      <c r="Q108" s="242"/>
      <c r="R108" s="242"/>
      <c r="S108" s="242"/>
      <c r="T108" s="243"/>
      <c r="AT108" s="244" t="s">
        <v>135</v>
      </c>
      <c r="AU108" s="244" t="s">
        <v>83</v>
      </c>
      <c r="AV108" s="11" t="s">
        <v>83</v>
      </c>
      <c r="AW108" s="11" t="s">
        <v>37</v>
      </c>
      <c r="AX108" s="11" t="s">
        <v>81</v>
      </c>
      <c r="AY108" s="244" t="s">
        <v>128</v>
      </c>
    </row>
    <row r="109" s="10" customFormat="1" ht="29.88" customHeight="1">
      <c r="B109" s="205"/>
      <c r="C109" s="206"/>
      <c r="D109" s="207" t="s">
        <v>72</v>
      </c>
      <c r="E109" s="219" t="s">
        <v>140</v>
      </c>
      <c r="F109" s="219" t="s">
        <v>542</v>
      </c>
      <c r="G109" s="206"/>
      <c r="H109" s="206"/>
      <c r="I109" s="209"/>
      <c r="J109" s="220">
        <f>BK109</f>
        <v>0</v>
      </c>
      <c r="K109" s="206"/>
      <c r="L109" s="211"/>
      <c r="M109" s="212"/>
      <c r="N109" s="213"/>
      <c r="O109" s="213"/>
      <c r="P109" s="214">
        <f>P110</f>
        <v>0</v>
      </c>
      <c r="Q109" s="213"/>
      <c r="R109" s="214">
        <f>R110</f>
        <v>0</v>
      </c>
      <c r="S109" s="213"/>
      <c r="T109" s="215">
        <f>T110</f>
        <v>1.2</v>
      </c>
      <c r="AR109" s="216" t="s">
        <v>81</v>
      </c>
      <c r="AT109" s="217" t="s">
        <v>72</v>
      </c>
      <c r="AU109" s="217" t="s">
        <v>81</v>
      </c>
      <c r="AY109" s="216" t="s">
        <v>128</v>
      </c>
      <c r="BK109" s="218">
        <f>BK110</f>
        <v>0</v>
      </c>
    </row>
    <row r="110" s="1" customFormat="1" ht="25.5" customHeight="1">
      <c r="B110" s="46"/>
      <c r="C110" s="221" t="s">
        <v>206</v>
      </c>
      <c r="D110" s="221" t="s">
        <v>130</v>
      </c>
      <c r="E110" s="222" t="s">
        <v>543</v>
      </c>
      <c r="F110" s="223" t="s">
        <v>544</v>
      </c>
      <c r="G110" s="224" t="s">
        <v>379</v>
      </c>
      <c r="H110" s="225">
        <v>0.5</v>
      </c>
      <c r="I110" s="226"/>
      <c r="J110" s="227">
        <f>ROUND(I110*H110,2)</f>
        <v>0</v>
      </c>
      <c r="K110" s="223" t="s">
        <v>491</v>
      </c>
      <c r="L110" s="72"/>
      <c r="M110" s="228" t="s">
        <v>21</v>
      </c>
      <c r="N110" s="229" t="s">
        <v>44</v>
      </c>
      <c r="O110" s="47"/>
      <c r="P110" s="230">
        <f>O110*H110</f>
        <v>0</v>
      </c>
      <c r="Q110" s="230">
        <v>0</v>
      </c>
      <c r="R110" s="230">
        <f>Q110*H110</f>
        <v>0</v>
      </c>
      <c r="S110" s="230">
        <v>2.3999999999999999</v>
      </c>
      <c r="T110" s="231">
        <f>S110*H110</f>
        <v>1.2</v>
      </c>
      <c r="AR110" s="24" t="s">
        <v>134</v>
      </c>
      <c r="AT110" s="24" t="s">
        <v>130</v>
      </c>
      <c r="AU110" s="24" t="s">
        <v>83</v>
      </c>
      <c r="AY110" s="24" t="s">
        <v>128</v>
      </c>
      <c r="BE110" s="232">
        <f>IF(N110="základní",J110,0)</f>
        <v>0</v>
      </c>
      <c r="BF110" s="232">
        <f>IF(N110="snížená",J110,0)</f>
        <v>0</v>
      </c>
      <c r="BG110" s="232">
        <f>IF(N110="zákl. přenesená",J110,0)</f>
        <v>0</v>
      </c>
      <c r="BH110" s="232">
        <f>IF(N110="sníž. přenesená",J110,0)</f>
        <v>0</v>
      </c>
      <c r="BI110" s="232">
        <f>IF(N110="nulová",J110,0)</f>
        <v>0</v>
      </c>
      <c r="BJ110" s="24" t="s">
        <v>81</v>
      </c>
      <c r="BK110" s="232">
        <f>ROUND(I110*H110,2)</f>
        <v>0</v>
      </c>
      <c r="BL110" s="24" t="s">
        <v>134</v>
      </c>
      <c r="BM110" s="24" t="s">
        <v>545</v>
      </c>
    </row>
    <row r="111" s="10" customFormat="1" ht="29.88" customHeight="1">
      <c r="B111" s="205"/>
      <c r="C111" s="206"/>
      <c r="D111" s="207" t="s">
        <v>72</v>
      </c>
      <c r="E111" s="219" t="s">
        <v>134</v>
      </c>
      <c r="F111" s="219" t="s">
        <v>546</v>
      </c>
      <c r="G111" s="206"/>
      <c r="H111" s="206"/>
      <c r="I111" s="209"/>
      <c r="J111" s="220">
        <f>BK111</f>
        <v>0</v>
      </c>
      <c r="K111" s="206"/>
      <c r="L111" s="211"/>
      <c r="M111" s="212"/>
      <c r="N111" s="213"/>
      <c r="O111" s="213"/>
      <c r="P111" s="214">
        <f>SUM(P112:P113)</f>
        <v>0</v>
      </c>
      <c r="Q111" s="213"/>
      <c r="R111" s="214">
        <f>SUM(R112:R113)</f>
        <v>5.8992024000000001</v>
      </c>
      <c r="S111" s="213"/>
      <c r="T111" s="215">
        <f>SUM(T112:T113)</f>
        <v>0</v>
      </c>
      <c r="AR111" s="216" t="s">
        <v>81</v>
      </c>
      <c r="AT111" s="217" t="s">
        <v>72</v>
      </c>
      <c r="AU111" s="217" t="s">
        <v>81</v>
      </c>
      <c r="AY111" s="216" t="s">
        <v>128</v>
      </c>
      <c r="BK111" s="218">
        <f>SUM(BK112:BK113)</f>
        <v>0</v>
      </c>
    </row>
    <row r="112" s="1" customFormat="1" ht="25.5" customHeight="1">
      <c r="B112" s="46"/>
      <c r="C112" s="221" t="s">
        <v>182</v>
      </c>
      <c r="D112" s="221" t="s">
        <v>130</v>
      </c>
      <c r="E112" s="222" t="s">
        <v>547</v>
      </c>
      <c r="F112" s="223" t="s">
        <v>548</v>
      </c>
      <c r="G112" s="224" t="s">
        <v>379</v>
      </c>
      <c r="H112" s="225">
        <v>3.1200000000000001</v>
      </c>
      <c r="I112" s="226"/>
      <c r="J112" s="227">
        <f>ROUND(I112*H112,2)</f>
        <v>0</v>
      </c>
      <c r="K112" s="223" t="s">
        <v>491</v>
      </c>
      <c r="L112" s="72"/>
      <c r="M112" s="228" t="s">
        <v>21</v>
      </c>
      <c r="N112" s="229" t="s">
        <v>44</v>
      </c>
      <c r="O112" s="47"/>
      <c r="P112" s="230">
        <f>O112*H112</f>
        <v>0</v>
      </c>
      <c r="Q112" s="230">
        <v>1.8907700000000001</v>
      </c>
      <c r="R112" s="230">
        <f>Q112*H112</f>
        <v>5.8992024000000001</v>
      </c>
      <c r="S112" s="230">
        <v>0</v>
      </c>
      <c r="T112" s="231">
        <f>S112*H112</f>
        <v>0</v>
      </c>
      <c r="AR112" s="24" t="s">
        <v>134</v>
      </c>
      <c r="AT112" s="24" t="s">
        <v>130</v>
      </c>
      <c r="AU112" s="24" t="s">
        <v>83</v>
      </c>
      <c r="AY112" s="24" t="s">
        <v>128</v>
      </c>
      <c r="BE112" s="232">
        <f>IF(N112="základní",J112,0)</f>
        <v>0</v>
      </c>
      <c r="BF112" s="232">
        <f>IF(N112="snížená",J112,0)</f>
        <v>0</v>
      </c>
      <c r="BG112" s="232">
        <f>IF(N112="zákl. přenesená",J112,0)</f>
        <v>0</v>
      </c>
      <c r="BH112" s="232">
        <f>IF(N112="sníž. přenesená",J112,0)</f>
        <v>0</v>
      </c>
      <c r="BI112" s="232">
        <f>IF(N112="nulová",J112,0)</f>
        <v>0</v>
      </c>
      <c r="BJ112" s="24" t="s">
        <v>81</v>
      </c>
      <c r="BK112" s="232">
        <f>ROUND(I112*H112,2)</f>
        <v>0</v>
      </c>
      <c r="BL112" s="24" t="s">
        <v>134</v>
      </c>
      <c r="BM112" s="24" t="s">
        <v>549</v>
      </c>
    </row>
    <row r="113" s="11" customFormat="1">
      <c r="B113" s="233"/>
      <c r="C113" s="234"/>
      <c r="D113" s="235" t="s">
        <v>135</v>
      </c>
      <c r="E113" s="236" t="s">
        <v>21</v>
      </c>
      <c r="F113" s="237" t="s">
        <v>550</v>
      </c>
      <c r="G113" s="234"/>
      <c r="H113" s="238">
        <v>3.1200000000000001</v>
      </c>
      <c r="I113" s="239"/>
      <c r="J113" s="234"/>
      <c r="K113" s="234"/>
      <c r="L113" s="240"/>
      <c r="M113" s="241"/>
      <c r="N113" s="242"/>
      <c r="O113" s="242"/>
      <c r="P113" s="242"/>
      <c r="Q113" s="242"/>
      <c r="R113" s="242"/>
      <c r="S113" s="242"/>
      <c r="T113" s="243"/>
      <c r="AT113" s="244" t="s">
        <v>135</v>
      </c>
      <c r="AU113" s="244" t="s">
        <v>83</v>
      </c>
      <c r="AV113" s="11" t="s">
        <v>83</v>
      </c>
      <c r="AW113" s="11" t="s">
        <v>37</v>
      </c>
      <c r="AX113" s="11" t="s">
        <v>81</v>
      </c>
      <c r="AY113" s="244" t="s">
        <v>128</v>
      </c>
    </row>
    <row r="114" s="10" customFormat="1" ht="29.88" customHeight="1">
      <c r="B114" s="205"/>
      <c r="C114" s="206"/>
      <c r="D114" s="207" t="s">
        <v>72</v>
      </c>
      <c r="E114" s="219" t="s">
        <v>146</v>
      </c>
      <c r="F114" s="219" t="s">
        <v>255</v>
      </c>
      <c r="G114" s="206"/>
      <c r="H114" s="206"/>
      <c r="I114" s="209"/>
      <c r="J114" s="220">
        <f>BK114</f>
        <v>0</v>
      </c>
      <c r="K114" s="206"/>
      <c r="L114" s="211"/>
      <c r="M114" s="212"/>
      <c r="N114" s="213"/>
      <c r="O114" s="213"/>
      <c r="P114" s="214">
        <f>SUM(P115:P120)</f>
        <v>0</v>
      </c>
      <c r="Q114" s="213"/>
      <c r="R114" s="214">
        <f>SUM(R115:R120)</f>
        <v>3.9391099999999999</v>
      </c>
      <c r="S114" s="213"/>
      <c r="T114" s="215">
        <f>SUM(T115:T120)</f>
        <v>0.90000000000000002</v>
      </c>
      <c r="AR114" s="216" t="s">
        <v>81</v>
      </c>
      <c r="AT114" s="217" t="s">
        <v>72</v>
      </c>
      <c r="AU114" s="217" t="s">
        <v>81</v>
      </c>
      <c r="AY114" s="216" t="s">
        <v>128</v>
      </c>
      <c r="BK114" s="218">
        <f>SUM(BK115:BK120)</f>
        <v>0</v>
      </c>
    </row>
    <row r="115" s="1" customFormat="1" ht="25.5" customHeight="1">
      <c r="B115" s="46"/>
      <c r="C115" s="221" t="s">
        <v>286</v>
      </c>
      <c r="D115" s="221" t="s">
        <v>130</v>
      </c>
      <c r="E115" s="222" t="s">
        <v>551</v>
      </c>
      <c r="F115" s="223" t="s">
        <v>552</v>
      </c>
      <c r="G115" s="224" t="s">
        <v>165</v>
      </c>
      <c r="H115" s="225">
        <v>28</v>
      </c>
      <c r="I115" s="226"/>
      <c r="J115" s="227">
        <f>ROUND(I115*H115,2)</f>
        <v>0</v>
      </c>
      <c r="K115" s="223" t="s">
        <v>491</v>
      </c>
      <c r="L115" s="72"/>
      <c r="M115" s="228" t="s">
        <v>21</v>
      </c>
      <c r="N115" s="229" t="s">
        <v>44</v>
      </c>
      <c r="O115" s="47"/>
      <c r="P115" s="230">
        <f>O115*H115</f>
        <v>0</v>
      </c>
      <c r="Q115" s="230">
        <v>0.0042700000000000004</v>
      </c>
      <c r="R115" s="230">
        <f>Q115*H115</f>
        <v>0.11956000000000001</v>
      </c>
      <c r="S115" s="230">
        <v>0</v>
      </c>
      <c r="T115" s="231">
        <f>S115*H115</f>
        <v>0</v>
      </c>
      <c r="AR115" s="24" t="s">
        <v>134</v>
      </c>
      <c r="AT115" s="24" t="s">
        <v>130</v>
      </c>
      <c r="AU115" s="24" t="s">
        <v>83</v>
      </c>
      <c r="AY115" s="24" t="s">
        <v>128</v>
      </c>
      <c r="BE115" s="232">
        <f>IF(N115="základní",J115,0)</f>
        <v>0</v>
      </c>
      <c r="BF115" s="232">
        <f>IF(N115="snížená",J115,0)</f>
        <v>0</v>
      </c>
      <c r="BG115" s="232">
        <f>IF(N115="zákl. přenesená",J115,0)</f>
        <v>0</v>
      </c>
      <c r="BH115" s="232">
        <f>IF(N115="sníž. přenesená",J115,0)</f>
        <v>0</v>
      </c>
      <c r="BI115" s="232">
        <f>IF(N115="nulová",J115,0)</f>
        <v>0</v>
      </c>
      <c r="BJ115" s="24" t="s">
        <v>81</v>
      </c>
      <c r="BK115" s="232">
        <f>ROUND(I115*H115,2)</f>
        <v>0</v>
      </c>
      <c r="BL115" s="24" t="s">
        <v>134</v>
      </c>
      <c r="BM115" s="24" t="s">
        <v>553</v>
      </c>
    </row>
    <row r="116" s="1" customFormat="1" ht="16.5" customHeight="1">
      <c r="B116" s="46"/>
      <c r="C116" s="221" t="s">
        <v>233</v>
      </c>
      <c r="D116" s="221" t="s">
        <v>130</v>
      </c>
      <c r="E116" s="222" t="s">
        <v>554</v>
      </c>
      <c r="F116" s="223" t="s">
        <v>555</v>
      </c>
      <c r="G116" s="224" t="s">
        <v>165</v>
      </c>
      <c r="H116" s="225">
        <v>28</v>
      </c>
      <c r="I116" s="226"/>
      <c r="J116" s="227">
        <f>ROUND(I116*H116,2)</f>
        <v>0</v>
      </c>
      <c r="K116" s="223" t="s">
        <v>491</v>
      </c>
      <c r="L116" s="72"/>
      <c r="M116" s="228" t="s">
        <v>21</v>
      </c>
      <c r="N116" s="229" t="s">
        <v>44</v>
      </c>
      <c r="O116" s="47"/>
      <c r="P116" s="230">
        <f>O116*H116</f>
        <v>0</v>
      </c>
      <c r="Q116" s="230">
        <v>0</v>
      </c>
      <c r="R116" s="230">
        <f>Q116*H116</f>
        <v>0</v>
      </c>
      <c r="S116" s="230">
        <v>0</v>
      </c>
      <c r="T116" s="231">
        <f>S116*H116</f>
        <v>0</v>
      </c>
      <c r="AR116" s="24" t="s">
        <v>134</v>
      </c>
      <c r="AT116" s="24" t="s">
        <v>130</v>
      </c>
      <c r="AU116" s="24" t="s">
        <v>83</v>
      </c>
      <c r="AY116" s="24" t="s">
        <v>128</v>
      </c>
      <c r="BE116" s="232">
        <f>IF(N116="základní",J116,0)</f>
        <v>0</v>
      </c>
      <c r="BF116" s="232">
        <f>IF(N116="snížená",J116,0)</f>
        <v>0</v>
      </c>
      <c r="BG116" s="232">
        <f>IF(N116="zákl. přenesená",J116,0)</f>
        <v>0</v>
      </c>
      <c r="BH116" s="232">
        <f>IF(N116="sníž. přenesená",J116,0)</f>
        <v>0</v>
      </c>
      <c r="BI116" s="232">
        <f>IF(N116="nulová",J116,0)</f>
        <v>0</v>
      </c>
      <c r="BJ116" s="24" t="s">
        <v>81</v>
      </c>
      <c r="BK116" s="232">
        <f>ROUND(I116*H116,2)</f>
        <v>0</v>
      </c>
      <c r="BL116" s="24" t="s">
        <v>134</v>
      </c>
      <c r="BM116" s="24" t="s">
        <v>556</v>
      </c>
    </row>
    <row r="117" s="1" customFormat="1" ht="25.5" customHeight="1">
      <c r="B117" s="46"/>
      <c r="C117" s="221" t="s">
        <v>293</v>
      </c>
      <c r="D117" s="221" t="s">
        <v>130</v>
      </c>
      <c r="E117" s="222" t="s">
        <v>557</v>
      </c>
      <c r="F117" s="223" t="s">
        <v>558</v>
      </c>
      <c r="G117" s="224" t="s">
        <v>264</v>
      </c>
      <c r="H117" s="225">
        <v>2</v>
      </c>
      <c r="I117" s="226"/>
      <c r="J117" s="227">
        <f>ROUND(I117*H117,2)</f>
        <v>0</v>
      </c>
      <c r="K117" s="223" t="s">
        <v>491</v>
      </c>
      <c r="L117" s="72"/>
      <c r="M117" s="228" t="s">
        <v>21</v>
      </c>
      <c r="N117" s="229" t="s">
        <v>44</v>
      </c>
      <c r="O117" s="47"/>
      <c r="P117" s="230">
        <f>O117*H117</f>
        <v>0</v>
      </c>
      <c r="Q117" s="230">
        <v>0.67850999999999995</v>
      </c>
      <c r="R117" s="230">
        <f>Q117*H117</f>
        <v>1.3570199999999999</v>
      </c>
      <c r="S117" s="230">
        <v>0.45000000000000001</v>
      </c>
      <c r="T117" s="231">
        <f>S117*H117</f>
        <v>0.90000000000000002</v>
      </c>
      <c r="AR117" s="24" t="s">
        <v>134</v>
      </c>
      <c r="AT117" s="24" t="s">
        <v>130</v>
      </c>
      <c r="AU117" s="24" t="s">
        <v>83</v>
      </c>
      <c r="AY117" s="24" t="s">
        <v>128</v>
      </c>
      <c r="BE117" s="232">
        <f>IF(N117="základní",J117,0)</f>
        <v>0</v>
      </c>
      <c r="BF117" s="232">
        <f>IF(N117="snížená",J117,0)</f>
        <v>0</v>
      </c>
      <c r="BG117" s="232">
        <f>IF(N117="zákl. přenesená",J117,0)</f>
        <v>0</v>
      </c>
      <c r="BH117" s="232">
        <f>IF(N117="sníž. přenesená",J117,0)</f>
        <v>0</v>
      </c>
      <c r="BI117" s="232">
        <f>IF(N117="nulová",J117,0)</f>
        <v>0</v>
      </c>
      <c r="BJ117" s="24" t="s">
        <v>81</v>
      </c>
      <c r="BK117" s="232">
        <f>ROUND(I117*H117,2)</f>
        <v>0</v>
      </c>
      <c r="BL117" s="24" t="s">
        <v>134</v>
      </c>
      <c r="BM117" s="24" t="s">
        <v>559</v>
      </c>
    </row>
    <row r="118" s="1" customFormat="1" ht="25.5" customHeight="1">
      <c r="B118" s="46"/>
      <c r="C118" s="221" t="s">
        <v>186</v>
      </c>
      <c r="D118" s="221" t="s">
        <v>130</v>
      </c>
      <c r="E118" s="222" t="s">
        <v>560</v>
      </c>
      <c r="F118" s="223" t="s">
        <v>561</v>
      </c>
      <c r="G118" s="224" t="s">
        <v>379</v>
      </c>
      <c r="H118" s="225">
        <v>1</v>
      </c>
      <c r="I118" s="226"/>
      <c r="J118" s="227">
        <f>ROUND(I118*H118,2)</f>
        <v>0</v>
      </c>
      <c r="K118" s="223" t="s">
        <v>491</v>
      </c>
      <c r="L118" s="72"/>
      <c r="M118" s="228" t="s">
        <v>21</v>
      </c>
      <c r="N118" s="229" t="s">
        <v>44</v>
      </c>
      <c r="O118" s="47"/>
      <c r="P118" s="230">
        <f>O118*H118</f>
        <v>0</v>
      </c>
      <c r="Q118" s="230">
        <v>2.45329</v>
      </c>
      <c r="R118" s="230">
        <f>Q118*H118</f>
        <v>2.45329</v>
      </c>
      <c r="S118" s="230">
        <v>0</v>
      </c>
      <c r="T118" s="231">
        <f>S118*H118</f>
        <v>0</v>
      </c>
      <c r="AR118" s="24" t="s">
        <v>134</v>
      </c>
      <c r="AT118" s="24" t="s">
        <v>130</v>
      </c>
      <c r="AU118" s="24" t="s">
        <v>83</v>
      </c>
      <c r="AY118" s="24" t="s">
        <v>128</v>
      </c>
      <c r="BE118" s="232">
        <f>IF(N118="základní",J118,0)</f>
        <v>0</v>
      </c>
      <c r="BF118" s="232">
        <f>IF(N118="snížená",J118,0)</f>
        <v>0</v>
      </c>
      <c r="BG118" s="232">
        <f>IF(N118="zákl. přenesená",J118,0)</f>
        <v>0</v>
      </c>
      <c r="BH118" s="232">
        <f>IF(N118="sníž. přenesená",J118,0)</f>
        <v>0</v>
      </c>
      <c r="BI118" s="232">
        <f>IF(N118="nulová",J118,0)</f>
        <v>0</v>
      </c>
      <c r="BJ118" s="24" t="s">
        <v>81</v>
      </c>
      <c r="BK118" s="232">
        <f>ROUND(I118*H118,2)</f>
        <v>0</v>
      </c>
      <c r="BL118" s="24" t="s">
        <v>134</v>
      </c>
      <c r="BM118" s="24" t="s">
        <v>562</v>
      </c>
    </row>
    <row r="119" s="1" customFormat="1" ht="16.5" customHeight="1">
      <c r="B119" s="46"/>
      <c r="C119" s="221" t="s">
        <v>192</v>
      </c>
      <c r="D119" s="221" t="s">
        <v>130</v>
      </c>
      <c r="E119" s="222" t="s">
        <v>563</v>
      </c>
      <c r="F119" s="223" t="s">
        <v>564</v>
      </c>
      <c r="G119" s="224" t="s">
        <v>165</v>
      </c>
      <c r="H119" s="225">
        <v>28</v>
      </c>
      <c r="I119" s="226"/>
      <c r="J119" s="227">
        <f>ROUND(I119*H119,2)</f>
        <v>0</v>
      </c>
      <c r="K119" s="223" t="s">
        <v>491</v>
      </c>
      <c r="L119" s="72"/>
      <c r="M119" s="228" t="s">
        <v>21</v>
      </c>
      <c r="N119" s="229" t="s">
        <v>44</v>
      </c>
      <c r="O119" s="47"/>
      <c r="P119" s="230">
        <f>O119*H119</f>
        <v>0</v>
      </c>
      <c r="Q119" s="230">
        <v>0.00020000000000000001</v>
      </c>
      <c r="R119" s="230">
        <f>Q119*H119</f>
        <v>0.0055999999999999999</v>
      </c>
      <c r="S119" s="230">
        <v>0</v>
      </c>
      <c r="T119" s="231">
        <f>S119*H119</f>
        <v>0</v>
      </c>
      <c r="AR119" s="24" t="s">
        <v>134</v>
      </c>
      <c r="AT119" s="24" t="s">
        <v>130</v>
      </c>
      <c r="AU119" s="24" t="s">
        <v>83</v>
      </c>
      <c r="AY119" s="24" t="s">
        <v>128</v>
      </c>
      <c r="BE119" s="232">
        <f>IF(N119="základní",J119,0)</f>
        <v>0</v>
      </c>
      <c r="BF119" s="232">
        <f>IF(N119="snížená",J119,0)</f>
        <v>0</v>
      </c>
      <c r="BG119" s="232">
        <f>IF(N119="zákl. přenesená",J119,0)</f>
        <v>0</v>
      </c>
      <c r="BH119" s="232">
        <f>IF(N119="sníž. přenesená",J119,0)</f>
        <v>0</v>
      </c>
      <c r="BI119" s="232">
        <f>IF(N119="nulová",J119,0)</f>
        <v>0</v>
      </c>
      <c r="BJ119" s="24" t="s">
        <v>81</v>
      </c>
      <c r="BK119" s="232">
        <f>ROUND(I119*H119,2)</f>
        <v>0</v>
      </c>
      <c r="BL119" s="24" t="s">
        <v>134</v>
      </c>
      <c r="BM119" s="24" t="s">
        <v>565</v>
      </c>
    </row>
    <row r="120" s="1" customFormat="1" ht="16.5" customHeight="1">
      <c r="B120" s="46"/>
      <c r="C120" s="221" t="s">
        <v>250</v>
      </c>
      <c r="D120" s="221" t="s">
        <v>130</v>
      </c>
      <c r="E120" s="222" t="s">
        <v>566</v>
      </c>
      <c r="F120" s="223" t="s">
        <v>567</v>
      </c>
      <c r="G120" s="224" t="s">
        <v>165</v>
      </c>
      <c r="H120" s="225">
        <v>28</v>
      </c>
      <c r="I120" s="226"/>
      <c r="J120" s="227">
        <f>ROUND(I120*H120,2)</f>
        <v>0</v>
      </c>
      <c r="K120" s="223" t="s">
        <v>491</v>
      </c>
      <c r="L120" s="72"/>
      <c r="M120" s="228" t="s">
        <v>21</v>
      </c>
      <c r="N120" s="229" t="s">
        <v>44</v>
      </c>
      <c r="O120" s="47"/>
      <c r="P120" s="230">
        <f>O120*H120</f>
        <v>0</v>
      </c>
      <c r="Q120" s="230">
        <v>0.00012999999999999999</v>
      </c>
      <c r="R120" s="230">
        <f>Q120*H120</f>
        <v>0.0036399999999999996</v>
      </c>
      <c r="S120" s="230">
        <v>0</v>
      </c>
      <c r="T120" s="231">
        <f>S120*H120</f>
        <v>0</v>
      </c>
      <c r="AR120" s="24" t="s">
        <v>134</v>
      </c>
      <c r="AT120" s="24" t="s">
        <v>130</v>
      </c>
      <c r="AU120" s="24" t="s">
        <v>83</v>
      </c>
      <c r="AY120" s="24" t="s">
        <v>128</v>
      </c>
      <c r="BE120" s="232">
        <f>IF(N120="základní",J120,0)</f>
        <v>0</v>
      </c>
      <c r="BF120" s="232">
        <f>IF(N120="snížená",J120,0)</f>
        <v>0</v>
      </c>
      <c r="BG120" s="232">
        <f>IF(N120="zákl. přenesená",J120,0)</f>
        <v>0</v>
      </c>
      <c r="BH120" s="232">
        <f>IF(N120="sníž. přenesená",J120,0)</f>
        <v>0</v>
      </c>
      <c r="BI120" s="232">
        <f>IF(N120="nulová",J120,0)</f>
        <v>0</v>
      </c>
      <c r="BJ120" s="24" t="s">
        <v>81</v>
      </c>
      <c r="BK120" s="232">
        <f>ROUND(I120*H120,2)</f>
        <v>0</v>
      </c>
      <c r="BL120" s="24" t="s">
        <v>134</v>
      </c>
      <c r="BM120" s="24" t="s">
        <v>568</v>
      </c>
    </row>
    <row r="121" s="10" customFormat="1" ht="29.88" customHeight="1">
      <c r="B121" s="205"/>
      <c r="C121" s="206"/>
      <c r="D121" s="207" t="s">
        <v>72</v>
      </c>
      <c r="E121" s="219" t="s">
        <v>179</v>
      </c>
      <c r="F121" s="219" t="s">
        <v>282</v>
      </c>
      <c r="G121" s="206"/>
      <c r="H121" s="206"/>
      <c r="I121" s="209"/>
      <c r="J121" s="220">
        <f>BK121</f>
        <v>0</v>
      </c>
      <c r="K121" s="206"/>
      <c r="L121" s="211"/>
      <c r="M121" s="212"/>
      <c r="N121" s="213"/>
      <c r="O121" s="213"/>
      <c r="P121" s="214">
        <f>SUM(P122:P123)</f>
        <v>0</v>
      </c>
      <c r="Q121" s="213"/>
      <c r="R121" s="214">
        <f>SUM(R122:R123)</f>
        <v>0</v>
      </c>
      <c r="S121" s="213"/>
      <c r="T121" s="215">
        <f>SUM(T122:T123)</f>
        <v>0</v>
      </c>
      <c r="AR121" s="216" t="s">
        <v>81</v>
      </c>
      <c r="AT121" s="217" t="s">
        <v>72</v>
      </c>
      <c r="AU121" s="217" t="s">
        <v>81</v>
      </c>
      <c r="AY121" s="216" t="s">
        <v>128</v>
      </c>
      <c r="BK121" s="218">
        <f>SUM(BK122:BK123)</f>
        <v>0</v>
      </c>
    </row>
    <row r="122" s="1" customFormat="1" ht="38.25" customHeight="1">
      <c r="B122" s="46"/>
      <c r="C122" s="221" t="s">
        <v>211</v>
      </c>
      <c r="D122" s="221" t="s">
        <v>130</v>
      </c>
      <c r="E122" s="222" t="s">
        <v>569</v>
      </c>
      <c r="F122" s="223" t="s">
        <v>570</v>
      </c>
      <c r="G122" s="224" t="s">
        <v>264</v>
      </c>
      <c r="H122" s="225">
        <v>7</v>
      </c>
      <c r="I122" s="226"/>
      <c r="J122" s="227">
        <f>ROUND(I122*H122,2)</f>
        <v>0</v>
      </c>
      <c r="K122" s="223" t="s">
        <v>491</v>
      </c>
      <c r="L122" s="72"/>
      <c r="M122" s="228" t="s">
        <v>21</v>
      </c>
      <c r="N122" s="229" t="s">
        <v>44</v>
      </c>
      <c r="O122" s="47"/>
      <c r="P122" s="230">
        <f>O122*H122</f>
        <v>0</v>
      </c>
      <c r="Q122" s="230">
        <v>0</v>
      </c>
      <c r="R122" s="230">
        <f>Q122*H122</f>
        <v>0</v>
      </c>
      <c r="S122" s="230">
        <v>0</v>
      </c>
      <c r="T122" s="231">
        <f>S122*H122</f>
        <v>0</v>
      </c>
      <c r="AR122" s="24" t="s">
        <v>134</v>
      </c>
      <c r="AT122" s="24" t="s">
        <v>130</v>
      </c>
      <c r="AU122" s="24" t="s">
        <v>83</v>
      </c>
      <c r="AY122" s="24" t="s">
        <v>128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24" t="s">
        <v>81</v>
      </c>
      <c r="BK122" s="232">
        <f>ROUND(I122*H122,2)</f>
        <v>0</v>
      </c>
      <c r="BL122" s="24" t="s">
        <v>134</v>
      </c>
      <c r="BM122" s="24" t="s">
        <v>571</v>
      </c>
    </row>
    <row r="123" s="1" customFormat="1" ht="25.5" customHeight="1">
      <c r="B123" s="46"/>
      <c r="C123" s="221" t="s">
        <v>305</v>
      </c>
      <c r="D123" s="221" t="s">
        <v>130</v>
      </c>
      <c r="E123" s="222" t="s">
        <v>572</v>
      </c>
      <c r="F123" s="223" t="s">
        <v>573</v>
      </c>
      <c r="G123" s="224" t="s">
        <v>574</v>
      </c>
      <c r="H123" s="225">
        <v>2</v>
      </c>
      <c r="I123" s="226"/>
      <c r="J123" s="227">
        <f>ROUND(I123*H123,2)</f>
        <v>0</v>
      </c>
      <c r="K123" s="223" t="s">
        <v>21</v>
      </c>
      <c r="L123" s="72"/>
      <c r="M123" s="228" t="s">
        <v>21</v>
      </c>
      <c r="N123" s="229" t="s">
        <v>44</v>
      </c>
      <c r="O123" s="47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AR123" s="24" t="s">
        <v>134</v>
      </c>
      <c r="AT123" s="24" t="s">
        <v>130</v>
      </c>
      <c r="AU123" s="24" t="s">
        <v>83</v>
      </c>
      <c r="AY123" s="24" t="s">
        <v>128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24" t="s">
        <v>81</v>
      </c>
      <c r="BK123" s="232">
        <f>ROUND(I123*H123,2)</f>
        <v>0</v>
      </c>
      <c r="BL123" s="24" t="s">
        <v>134</v>
      </c>
      <c r="BM123" s="24" t="s">
        <v>575</v>
      </c>
    </row>
    <row r="124" s="10" customFormat="1" ht="29.88" customHeight="1">
      <c r="B124" s="205"/>
      <c r="C124" s="206"/>
      <c r="D124" s="207" t="s">
        <v>72</v>
      </c>
      <c r="E124" s="219" t="s">
        <v>450</v>
      </c>
      <c r="F124" s="219" t="s">
        <v>451</v>
      </c>
      <c r="G124" s="206"/>
      <c r="H124" s="206"/>
      <c r="I124" s="209"/>
      <c r="J124" s="220">
        <f>BK124</f>
        <v>0</v>
      </c>
      <c r="K124" s="206"/>
      <c r="L124" s="211"/>
      <c r="M124" s="212"/>
      <c r="N124" s="213"/>
      <c r="O124" s="213"/>
      <c r="P124" s="214">
        <f>SUM(P125:P126)</f>
        <v>0</v>
      </c>
      <c r="Q124" s="213"/>
      <c r="R124" s="214">
        <f>SUM(R125:R126)</f>
        <v>0</v>
      </c>
      <c r="S124" s="213"/>
      <c r="T124" s="215">
        <f>SUM(T125:T126)</f>
        <v>0</v>
      </c>
      <c r="AR124" s="216" t="s">
        <v>81</v>
      </c>
      <c r="AT124" s="217" t="s">
        <v>72</v>
      </c>
      <c r="AU124" s="217" t="s">
        <v>81</v>
      </c>
      <c r="AY124" s="216" t="s">
        <v>128</v>
      </c>
      <c r="BK124" s="218">
        <f>SUM(BK125:BK126)</f>
        <v>0</v>
      </c>
    </row>
    <row r="125" s="1" customFormat="1" ht="38.25" customHeight="1">
      <c r="B125" s="46"/>
      <c r="C125" s="221" t="s">
        <v>223</v>
      </c>
      <c r="D125" s="221" t="s">
        <v>130</v>
      </c>
      <c r="E125" s="222" t="s">
        <v>457</v>
      </c>
      <c r="F125" s="223" t="s">
        <v>576</v>
      </c>
      <c r="G125" s="224" t="s">
        <v>412</v>
      </c>
      <c r="H125" s="225">
        <v>48</v>
      </c>
      <c r="I125" s="226"/>
      <c r="J125" s="227">
        <f>ROUND(I125*H125,2)</f>
        <v>0</v>
      </c>
      <c r="K125" s="223" t="s">
        <v>491</v>
      </c>
      <c r="L125" s="72"/>
      <c r="M125" s="228" t="s">
        <v>21</v>
      </c>
      <c r="N125" s="229" t="s">
        <v>44</v>
      </c>
      <c r="O125" s="47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AR125" s="24" t="s">
        <v>134</v>
      </c>
      <c r="AT125" s="24" t="s">
        <v>130</v>
      </c>
      <c r="AU125" s="24" t="s">
        <v>83</v>
      </c>
      <c r="AY125" s="24" t="s">
        <v>128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24" t="s">
        <v>81</v>
      </c>
      <c r="BK125" s="232">
        <f>ROUND(I125*H125,2)</f>
        <v>0</v>
      </c>
      <c r="BL125" s="24" t="s">
        <v>134</v>
      </c>
      <c r="BM125" s="24" t="s">
        <v>577</v>
      </c>
    </row>
    <row r="126" s="1" customFormat="1" ht="38.25" customHeight="1">
      <c r="B126" s="46"/>
      <c r="C126" s="221" t="s">
        <v>202</v>
      </c>
      <c r="D126" s="221" t="s">
        <v>130</v>
      </c>
      <c r="E126" s="222" t="s">
        <v>578</v>
      </c>
      <c r="F126" s="223" t="s">
        <v>579</v>
      </c>
      <c r="G126" s="224" t="s">
        <v>412</v>
      </c>
      <c r="H126" s="225">
        <v>4</v>
      </c>
      <c r="I126" s="226"/>
      <c r="J126" s="227">
        <f>ROUND(I126*H126,2)</f>
        <v>0</v>
      </c>
      <c r="K126" s="223" t="s">
        <v>491</v>
      </c>
      <c r="L126" s="72"/>
      <c r="M126" s="228" t="s">
        <v>21</v>
      </c>
      <c r="N126" s="229" t="s">
        <v>44</v>
      </c>
      <c r="O126" s="47"/>
      <c r="P126" s="230">
        <f>O126*H126</f>
        <v>0</v>
      </c>
      <c r="Q126" s="230">
        <v>0</v>
      </c>
      <c r="R126" s="230">
        <f>Q126*H126</f>
        <v>0</v>
      </c>
      <c r="S126" s="230">
        <v>0</v>
      </c>
      <c r="T126" s="231">
        <f>S126*H126</f>
        <v>0</v>
      </c>
      <c r="AR126" s="24" t="s">
        <v>134</v>
      </c>
      <c r="AT126" s="24" t="s">
        <v>130</v>
      </c>
      <c r="AU126" s="24" t="s">
        <v>83</v>
      </c>
      <c r="AY126" s="24" t="s">
        <v>128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24" t="s">
        <v>81</v>
      </c>
      <c r="BK126" s="232">
        <f>ROUND(I126*H126,2)</f>
        <v>0</v>
      </c>
      <c r="BL126" s="24" t="s">
        <v>134</v>
      </c>
      <c r="BM126" s="24" t="s">
        <v>580</v>
      </c>
    </row>
    <row r="127" s="10" customFormat="1" ht="37.44001" customHeight="1">
      <c r="B127" s="205"/>
      <c r="C127" s="206"/>
      <c r="D127" s="207" t="s">
        <v>72</v>
      </c>
      <c r="E127" s="208" t="s">
        <v>460</v>
      </c>
      <c r="F127" s="208" t="s">
        <v>461</v>
      </c>
      <c r="G127" s="206"/>
      <c r="H127" s="206"/>
      <c r="I127" s="209"/>
      <c r="J127" s="210">
        <f>BK127</f>
        <v>0</v>
      </c>
      <c r="K127" s="206"/>
      <c r="L127" s="211"/>
      <c r="M127" s="212"/>
      <c r="N127" s="213"/>
      <c r="O127" s="213"/>
      <c r="P127" s="214">
        <f>P128+P130</f>
        <v>0</v>
      </c>
      <c r="Q127" s="213"/>
      <c r="R127" s="214">
        <f>R128+R130</f>
        <v>0</v>
      </c>
      <c r="S127" s="213"/>
      <c r="T127" s="215">
        <f>T128+T130</f>
        <v>0</v>
      </c>
      <c r="AR127" s="216" t="s">
        <v>152</v>
      </c>
      <c r="AT127" s="217" t="s">
        <v>72</v>
      </c>
      <c r="AU127" s="217" t="s">
        <v>73</v>
      </c>
      <c r="AY127" s="216" t="s">
        <v>128</v>
      </c>
      <c r="BK127" s="218">
        <f>BK128+BK130</f>
        <v>0</v>
      </c>
    </row>
    <row r="128" s="10" customFormat="1" ht="19.92" customHeight="1">
      <c r="B128" s="205"/>
      <c r="C128" s="206"/>
      <c r="D128" s="207" t="s">
        <v>72</v>
      </c>
      <c r="E128" s="219" t="s">
        <v>581</v>
      </c>
      <c r="F128" s="219" t="s">
        <v>473</v>
      </c>
      <c r="G128" s="206"/>
      <c r="H128" s="206"/>
      <c r="I128" s="209"/>
      <c r="J128" s="220">
        <f>BK128</f>
        <v>0</v>
      </c>
      <c r="K128" s="206"/>
      <c r="L128" s="211"/>
      <c r="M128" s="212"/>
      <c r="N128" s="213"/>
      <c r="O128" s="213"/>
      <c r="P128" s="214">
        <f>P129</f>
        <v>0</v>
      </c>
      <c r="Q128" s="213"/>
      <c r="R128" s="214">
        <f>R129</f>
        <v>0</v>
      </c>
      <c r="S128" s="213"/>
      <c r="T128" s="215">
        <f>T129</f>
        <v>0</v>
      </c>
      <c r="AR128" s="216" t="s">
        <v>152</v>
      </c>
      <c r="AT128" s="217" t="s">
        <v>72</v>
      </c>
      <c r="AU128" s="217" t="s">
        <v>81</v>
      </c>
      <c r="AY128" s="216" t="s">
        <v>128</v>
      </c>
      <c r="BK128" s="218">
        <f>BK129</f>
        <v>0</v>
      </c>
    </row>
    <row r="129" s="1" customFormat="1" ht="16.5" customHeight="1">
      <c r="B129" s="46"/>
      <c r="C129" s="221" t="s">
        <v>299</v>
      </c>
      <c r="D129" s="221" t="s">
        <v>130</v>
      </c>
      <c r="E129" s="222" t="s">
        <v>472</v>
      </c>
      <c r="F129" s="223" t="s">
        <v>473</v>
      </c>
      <c r="G129" s="224" t="s">
        <v>574</v>
      </c>
      <c r="H129" s="225">
        <v>1</v>
      </c>
      <c r="I129" s="226"/>
      <c r="J129" s="227">
        <f>ROUND(I129*H129,2)</f>
        <v>0</v>
      </c>
      <c r="K129" s="223" t="s">
        <v>491</v>
      </c>
      <c r="L129" s="72"/>
      <c r="M129" s="228" t="s">
        <v>21</v>
      </c>
      <c r="N129" s="229" t="s">
        <v>44</v>
      </c>
      <c r="O129" s="47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AR129" s="24" t="s">
        <v>582</v>
      </c>
      <c r="AT129" s="24" t="s">
        <v>130</v>
      </c>
      <c r="AU129" s="24" t="s">
        <v>83</v>
      </c>
      <c r="AY129" s="24" t="s">
        <v>128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24" t="s">
        <v>81</v>
      </c>
      <c r="BK129" s="232">
        <f>ROUND(I129*H129,2)</f>
        <v>0</v>
      </c>
      <c r="BL129" s="24" t="s">
        <v>582</v>
      </c>
      <c r="BM129" s="24" t="s">
        <v>583</v>
      </c>
    </row>
    <row r="130" s="10" customFormat="1" ht="29.88" customHeight="1">
      <c r="B130" s="205"/>
      <c r="C130" s="206"/>
      <c r="D130" s="207" t="s">
        <v>72</v>
      </c>
      <c r="E130" s="219" t="s">
        <v>584</v>
      </c>
      <c r="F130" s="219" t="s">
        <v>477</v>
      </c>
      <c r="G130" s="206"/>
      <c r="H130" s="206"/>
      <c r="I130" s="209"/>
      <c r="J130" s="220">
        <f>BK130</f>
        <v>0</v>
      </c>
      <c r="K130" s="206"/>
      <c r="L130" s="211"/>
      <c r="M130" s="212"/>
      <c r="N130" s="213"/>
      <c r="O130" s="213"/>
      <c r="P130" s="214">
        <f>P131</f>
        <v>0</v>
      </c>
      <c r="Q130" s="213"/>
      <c r="R130" s="214">
        <f>R131</f>
        <v>0</v>
      </c>
      <c r="S130" s="213"/>
      <c r="T130" s="215">
        <f>T131</f>
        <v>0</v>
      </c>
      <c r="AR130" s="216" t="s">
        <v>152</v>
      </c>
      <c r="AT130" s="217" t="s">
        <v>72</v>
      </c>
      <c r="AU130" s="217" t="s">
        <v>81</v>
      </c>
      <c r="AY130" s="216" t="s">
        <v>128</v>
      </c>
      <c r="BK130" s="218">
        <f>BK131</f>
        <v>0</v>
      </c>
    </row>
    <row r="131" s="1" customFormat="1" ht="16.5" customHeight="1">
      <c r="B131" s="46"/>
      <c r="C131" s="221" t="s">
        <v>215</v>
      </c>
      <c r="D131" s="221" t="s">
        <v>130</v>
      </c>
      <c r="E131" s="222" t="s">
        <v>476</v>
      </c>
      <c r="F131" s="223" t="s">
        <v>477</v>
      </c>
      <c r="G131" s="224" t="s">
        <v>574</v>
      </c>
      <c r="H131" s="225">
        <v>1</v>
      </c>
      <c r="I131" s="226"/>
      <c r="J131" s="227">
        <f>ROUND(I131*H131,2)</f>
        <v>0</v>
      </c>
      <c r="K131" s="223" t="s">
        <v>491</v>
      </c>
      <c r="L131" s="72"/>
      <c r="M131" s="228" t="s">
        <v>21</v>
      </c>
      <c r="N131" s="288" t="s">
        <v>44</v>
      </c>
      <c r="O131" s="289"/>
      <c r="P131" s="290">
        <f>O131*H131</f>
        <v>0</v>
      </c>
      <c r="Q131" s="290">
        <v>0</v>
      </c>
      <c r="R131" s="290">
        <f>Q131*H131</f>
        <v>0</v>
      </c>
      <c r="S131" s="290">
        <v>0</v>
      </c>
      <c r="T131" s="291">
        <f>S131*H131</f>
        <v>0</v>
      </c>
      <c r="AR131" s="24" t="s">
        <v>582</v>
      </c>
      <c r="AT131" s="24" t="s">
        <v>130</v>
      </c>
      <c r="AU131" s="24" t="s">
        <v>83</v>
      </c>
      <c r="AY131" s="24" t="s">
        <v>128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24" t="s">
        <v>81</v>
      </c>
      <c r="BK131" s="232">
        <f>ROUND(I131*H131,2)</f>
        <v>0</v>
      </c>
      <c r="BL131" s="24" t="s">
        <v>582</v>
      </c>
      <c r="BM131" s="24" t="s">
        <v>585</v>
      </c>
    </row>
    <row r="132" s="1" customFormat="1" ht="6.96" customHeight="1">
      <c r="B132" s="67"/>
      <c r="C132" s="68"/>
      <c r="D132" s="68"/>
      <c r="E132" s="68"/>
      <c r="F132" s="68"/>
      <c r="G132" s="68"/>
      <c r="H132" s="68"/>
      <c r="I132" s="166"/>
      <c r="J132" s="68"/>
      <c r="K132" s="68"/>
      <c r="L132" s="72"/>
    </row>
  </sheetData>
  <sheetProtection sheet="1" autoFilter="0" formatColumns="0" formatRows="0" objects="1" scenarios="1" spinCount="100000" saltValue="yspEmNJmOvAEqV2v1SKX5siDFIsc9kR7uuAMvn+IOFX2qhGzK390QLGPrQjctqRzNbzF8SZ39EpcAgOLJUgQqw==" hashValue="e3RjmWHZYpM7cCzGaG5oTTKgaKw4zfhz9PZKdu1InuLcqO32S8dTHLRYpY6kYYrCQIEiyZIOHt8gHO/ABz7Xtw==" algorithmName="SHA-512" password="CC35"/>
  <autoFilter ref="C85:K131"/>
  <mergeCells count="10">
    <mergeCell ref="E7:H7"/>
    <mergeCell ref="E9:H9"/>
    <mergeCell ref="E24:H24"/>
    <mergeCell ref="E45:H45"/>
    <mergeCell ref="E47:H47"/>
    <mergeCell ref="J51:J52"/>
    <mergeCell ref="E76:H76"/>
    <mergeCell ref="E78:H78"/>
    <mergeCell ref="G1:H1"/>
    <mergeCell ref="L2:V2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90</v>
      </c>
      <c r="G1" s="139" t="s">
        <v>91</v>
      </c>
      <c r="H1" s="139"/>
      <c r="I1" s="140"/>
      <c r="J1" s="139" t="s">
        <v>92</v>
      </c>
      <c r="K1" s="138" t="s">
        <v>93</v>
      </c>
      <c r="L1" s="139" t="s">
        <v>94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89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83</v>
      </c>
    </row>
    <row r="4" ht="36.96" customHeight="1">
      <c r="B4" s="28"/>
      <c r="C4" s="29"/>
      <c r="D4" s="30" t="s">
        <v>95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Prodejna Lidl, Rychnov nad Kněžnou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96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586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6" t="s">
        <v>22</v>
      </c>
      <c r="J11" s="35" t="s">
        <v>21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46" t="s">
        <v>25</v>
      </c>
      <c r="J12" s="147" t="str">
        <f>'Rekapitulace stavby'!AN8</f>
        <v>18. 3. 2019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46" t="s">
        <v>28</v>
      </c>
      <c r="J14" s="35" t="str">
        <f>IF('Rekapitulace stavby'!AN10="","",'Rekapitulace stavby'!AN10)</f>
        <v/>
      </c>
      <c r="K14" s="51"/>
    </row>
    <row r="15" s="1" customFormat="1" ht="18" customHeight="1">
      <c r="B15" s="46"/>
      <c r="C15" s="47"/>
      <c r="D15" s="47"/>
      <c r="E15" s="35" t="str">
        <f>IF('Rekapitulace stavby'!E11="","",'Rekapitulace stavby'!E11)</f>
        <v xml:space="preserve"> </v>
      </c>
      <c r="F15" s="47"/>
      <c r="G15" s="47"/>
      <c r="H15" s="47"/>
      <c r="I15" s="146" t="s">
        <v>30</v>
      </c>
      <c r="J15" s="35" t="str">
        <f>IF('Rekapitulace stavby'!AN11="","",'Rekapitulace stavby'!AN11)</f>
        <v/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31</v>
      </c>
      <c r="E17" s="47"/>
      <c r="F17" s="47"/>
      <c r="G17" s="47"/>
      <c r="H17" s="47"/>
      <c r="I17" s="146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30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33</v>
      </c>
      <c r="E20" s="47"/>
      <c r="F20" s="47"/>
      <c r="G20" s="47"/>
      <c r="H20" s="47"/>
      <c r="I20" s="146" t="s">
        <v>28</v>
      </c>
      <c r="J20" s="35" t="s">
        <v>34</v>
      </c>
      <c r="K20" s="51"/>
    </row>
    <row r="21" s="1" customFormat="1" ht="18" customHeight="1">
      <c r="B21" s="46"/>
      <c r="C21" s="47"/>
      <c r="D21" s="47"/>
      <c r="E21" s="35" t="s">
        <v>35</v>
      </c>
      <c r="F21" s="47"/>
      <c r="G21" s="47"/>
      <c r="H21" s="47"/>
      <c r="I21" s="146" t="s">
        <v>30</v>
      </c>
      <c r="J21" s="35" t="s">
        <v>36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38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21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39</v>
      </c>
      <c r="E27" s="47"/>
      <c r="F27" s="47"/>
      <c r="G27" s="47"/>
      <c r="H27" s="47"/>
      <c r="I27" s="144"/>
      <c r="J27" s="155">
        <f>ROUND(J87,2)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41</v>
      </c>
      <c r="G29" s="47"/>
      <c r="H29" s="47"/>
      <c r="I29" s="156" t="s">
        <v>40</v>
      </c>
      <c r="J29" s="52" t="s">
        <v>42</v>
      </c>
      <c r="K29" s="51"/>
    </row>
    <row r="30" s="1" customFormat="1" ht="14.4" customHeight="1">
      <c r="B30" s="46"/>
      <c r="C30" s="47"/>
      <c r="D30" s="55" t="s">
        <v>43</v>
      </c>
      <c r="E30" s="55" t="s">
        <v>44</v>
      </c>
      <c r="F30" s="157">
        <f>ROUND(SUM(BE87:BE150), 2)</f>
        <v>0</v>
      </c>
      <c r="G30" s="47"/>
      <c r="H30" s="47"/>
      <c r="I30" s="158">
        <v>0.20999999999999999</v>
      </c>
      <c r="J30" s="157">
        <f>ROUND(ROUND((SUM(BE87:BE150)), 2)*I30, 2)</f>
        <v>0</v>
      </c>
      <c r="K30" s="51"/>
    </row>
    <row r="31" s="1" customFormat="1" ht="14.4" customHeight="1">
      <c r="B31" s="46"/>
      <c r="C31" s="47"/>
      <c r="D31" s="47"/>
      <c r="E31" s="55" t="s">
        <v>45</v>
      </c>
      <c r="F31" s="157">
        <f>ROUND(SUM(BF87:BF150), 2)</f>
        <v>0</v>
      </c>
      <c r="G31" s="47"/>
      <c r="H31" s="47"/>
      <c r="I31" s="158">
        <v>0.14999999999999999</v>
      </c>
      <c r="J31" s="157">
        <f>ROUND(ROUND((SUM(BF87:BF150)),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46</v>
      </c>
      <c r="F32" s="157">
        <f>ROUND(SUM(BG87:BG150),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47</v>
      </c>
      <c r="F33" s="157">
        <f>ROUND(SUM(BH87:BH150),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48</v>
      </c>
      <c r="F34" s="157">
        <f>ROUND(SUM(BI87:BI150),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49</v>
      </c>
      <c r="E36" s="98"/>
      <c r="F36" s="98"/>
      <c r="G36" s="161" t="s">
        <v>50</v>
      </c>
      <c r="H36" s="162" t="s">
        <v>51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98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Prodejna Lidl, Rychnov nad Kněžnou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96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IO 08 - Veřejné osvětlení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>Rychnov nad Kněžnou</v>
      </c>
      <c r="G49" s="47"/>
      <c r="H49" s="47"/>
      <c r="I49" s="146" t="s">
        <v>25</v>
      </c>
      <c r="J49" s="147" t="str">
        <f>IF(J12="","",J12)</f>
        <v>18. 3. 2019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 xml:space="preserve"> </v>
      </c>
      <c r="G51" s="47"/>
      <c r="H51" s="47"/>
      <c r="I51" s="146" t="s">
        <v>33</v>
      </c>
      <c r="J51" s="44" t="str">
        <f>E21</f>
        <v>INS spol. s r.o.</v>
      </c>
      <c r="K51" s="51"/>
    </row>
    <row r="52" s="1" customFormat="1" ht="14.4" customHeight="1">
      <c r="B52" s="46"/>
      <c r="C52" s="40" t="s">
        <v>31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99</v>
      </c>
      <c r="D54" s="159"/>
      <c r="E54" s="159"/>
      <c r="F54" s="159"/>
      <c r="G54" s="159"/>
      <c r="H54" s="159"/>
      <c r="I54" s="173"/>
      <c r="J54" s="174" t="s">
        <v>100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101</v>
      </c>
      <c r="D56" s="47"/>
      <c r="E56" s="47"/>
      <c r="F56" s="47"/>
      <c r="G56" s="47"/>
      <c r="H56" s="47"/>
      <c r="I56" s="144"/>
      <c r="J56" s="155">
        <f>J87</f>
        <v>0</v>
      </c>
      <c r="K56" s="51"/>
      <c r="AU56" s="24" t="s">
        <v>102</v>
      </c>
    </row>
    <row r="57" s="7" customFormat="1" ht="24.96" customHeight="1">
      <c r="B57" s="177"/>
      <c r="C57" s="178"/>
      <c r="D57" s="179" t="s">
        <v>103</v>
      </c>
      <c r="E57" s="180"/>
      <c r="F57" s="180"/>
      <c r="G57" s="180"/>
      <c r="H57" s="180"/>
      <c r="I57" s="181"/>
      <c r="J57" s="182">
        <f>J88</f>
        <v>0</v>
      </c>
      <c r="K57" s="183"/>
    </row>
    <row r="58" s="8" customFormat="1" ht="19.92" customHeight="1">
      <c r="B58" s="184"/>
      <c r="C58" s="185"/>
      <c r="D58" s="186" t="s">
        <v>104</v>
      </c>
      <c r="E58" s="187"/>
      <c r="F58" s="187"/>
      <c r="G58" s="187"/>
      <c r="H58" s="187"/>
      <c r="I58" s="188"/>
      <c r="J58" s="189">
        <f>J89</f>
        <v>0</v>
      </c>
      <c r="K58" s="190"/>
    </row>
    <row r="59" s="7" customFormat="1" ht="24.96" customHeight="1">
      <c r="B59" s="177"/>
      <c r="C59" s="178"/>
      <c r="D59" s="179" t="s">
        <v>587</v>
      </c>
      <c r="E59" s="180"/>
      <c r="F59" s="180"/>
      <c r="G59" s="180"/>
      <c r="H59" s="180"/>
      <c r="I59" s="181"/>
      <c r="J59" s="182">
        <f>J91</f>
        <v>0</v>
      </c>
      <c r="K59" s="183"/>
    </row>
    <row r="60" s="8" customFormat="1" ht="19.92" customHeight="1">
      <c r="B60" s="184"/>
      <c r="C60" s="185"/>
      <c r="D60" s="186" t="s">
        <v>588</v>
      </c>
      <c r="E60" s="187"/>
      <c r="F60" s="187"/>
      <c r="G60" s="187"/>
      <c r="H60" s="187"/>
      <c r="I60" s="188"/>
      <c r="J60" s="189">
        <f>J92</f>
        <v>0</v>
      </c>
      <c r="K60" s="190"/>
    </row>
    <row r="61" s="8" customFormat="1" ht="19.92" customHeight="1">
      <c r="B61" s="184"/>
      <c r="C61" s="185"/>
      <c r="D61" s="186" t="s">
        <v>589</v>
      </c>
      <c r="E61" s="187"/>
      <c r="F61" s="187"/>
      <c r="G61" s="187"/>
      <c r="H61" s="187"/>
      <c r="I61" s="188"/>
      <c r="J61" s="189">
        <f>J116</f>
        <v>0</v>
      </c>
      <c r="K61" s="190"/>
    </row>
    <row r="62" s="8" customFormat="1" ht="19.92" customHeight="1">
      <c r="B62" s="184"/>
      <c r="C62" s="185"/>
      <c r="D62" s="186" t="s">
        <v>590</v>
      </c>
      <c r="E62" s="187"/>
      <c r="F62" s="187"/>
      <c r="G62" s="187"/>
      <c r="H62" s="187"/>
      <c r="I62" s="188"/>
      <c r="J62" s="189">
        <f>J138</f>
        <v>0</v>
      </c>
      <c r="K62" s="190"/>
    </row>
    <row r="63" s="7" customFormat="1" ht="24.96" customHeight="1">
      <c r="B63" s="177"/>
      <c r="C63" s="178"/>
      <c r="D63" s="179" t="s">
        <v>110</v>
      </c>
      <c r="E63" s="180"/>
      <c r="F63" s="180"/>
      <c r="G63" s="180"/>
      <c r="H63" s="180"/>
      <c r="I63" s="181"/>
      <c r="J63" s="182">
        <f>J141</f>
        <v>0</v>
      </c>
      <c r="K63" s="183"/>
    </row>
    <row r="64" s="8" customFormat="1" ht="19.92" customHeight="1">
      <c r="B64" s="184"/>
      <c r="C64" s="185"/>
      <c r="D64" s="186" t="s">
        <v>591</v>
      </c>
      <c r="E64" s="187"/>
      <c r="F64" s="187"/>
      <c r="G64" s="187"/>
      <c r="H64" s="187"/>
      <c r="I64" s="188"/>
      <c r="J64" s="189">
        <f>J142</f>
        <v>0</v>
      </c>
      <c r="K64" s="190"/>
    </row>
    <row r="65" s="8" customFormat="1" ht="19.92" customHeight="1">
      <c r="B65" s="184"/>
      <c r="C65" s="185"/>
      <c r="D65" s="186" t="s">
        <v>592</v>
      </c>
      <c r="E65" s="187"/>
      <c r="F65" s="187"/>
      <c r="G65" s="187"/>
      <c r="H65" s="187"/>
      <c r="I65" s="188"/>
      <c r="J65" s="189">
        <f>J145</f>
        <v>0</v>
      </c>
      <c r="K65" s="190"/>
    </row>
    <row r="66" s="8" customFormat="1" ht="19.92" customHeight="1">
      <c r="B66" s="184"/>
      <c r="C66" s="185"/>
      <c r="D66" s="186" t="s">
        <v>593</v>
      </c>
      <c r="E66" s="187"/>
      <c r="F66" s="187"/>
      <c r="G66" s="187"/>
      <c r="H66" s="187"/>
      <c r="I66" s="188"/>
      <c r="J66" s="189">
        <f>J147</f>
        <v>0</v>
      </c>
      <c r="K66" s="190"/>
    </row>
    <row r="67" s="8" customFormat="1" ht="19.92" customHeight="1">
      <c r="B67" s="184"/>
      <c r="C67" s="185"/>
      <c r="D67" s="186" t="s">
        <v>594</v>
      </c>
      <c r="E67" s="187"/>
      <c r="F67" s="187"/>
      <c r="G67" s="187"/>
      <c r="H67" s="187"/>
      <c r="I67" s="188"/>
      <c r="J67" s="189">
        <f>J149</f>
        <v>0</v>
      </c>
      <c r="K67" s="190"/>
    </row>
    <row r="68" s="1" customFormat="1" ht="21.84" customHeight="1">
      <c r="B68" s="46"/>
      <c r="C68" s="47"/>
      <c r="D68" s="47"/>
      <c r="E68" s="47"/>
      <c r="F68" s="47"/>
      <c r="G68" s="47"/>
      <c r="H68" s="47"/>
      <c r="I68" s="144"/>
      <c r="J68" s="47"/>
      <c r="K68" s="51"/>
    </row>
    <row r="69" s="1" customFormat="1" ht="6.96" customHeight="1">
      <c r="B69" s="67"/>
      <c r="C69" s="68"/>
      <c r="D69" s="68"/>
      <c r="E69" s="68"/>
      <c r="F69" s="68"/>
      <c r="G69" s="68"/>
      <c r="H69" s="68"/>
      <c r="I69" s="166"/>
      <c r="J69" s="68"/>
      <c r="K69" s="69"/>
    </row>
    <row r="73" s="1" customFormat="1" ht="6.96" customHeight="1">
      <c r="B73" s="70"/>
      <c r="C73" s="71"/>
      <c r="D73" s="71"/>
      <c r="E73" s="71"/>
      <c r="F73" s="71"/>
      <c r="G73" s="71"/>
      <c r="H73" s="71"/>
      <c r="I73" s="169"/>
      <c r="J73" s="71"/>
      <c r="K73" s="71"/>
      <c r="L73" s="72"/>
    </row>
    <row r="74" s="1" customFormat="1" ht="36.96" customHeight="1">
      <c r="B74" s="46"/>
      <c r="C74" s="73" t="s">
        <v>112</v>
      </c>
      <c r="D74" s="74"/>
      <c r="E74" s="74"/>
      <c r="F74" s="74"/>
      <c r="G74" s="74"/>
      <c r="H74" s="74"/>
      <c r="I74" s="191"/>
      <c r="J74" s="74"/>
      <c r="K74" s="74"/>
      <c r="L74" s="72"/>
    </row>
    <row r="75" s="1" customFormat="1" ht="6.96" customHeight="1">
      <c r="B75" s="46"/>
      <c r="C75" s="74"/>
      <c r="D75" s="74"/>
      <c r="E75" s="74"/>
      <c r="F75" s="74"/>
      <c r="G75" s="74"/>
      <c r="H75" s="74"/>
      <c r="I75" s="191"/>
      <c r="J75" s="74"/>
      <c r="K75" s="74"/>
      <c r="L75" s="72"/>
    </row>
    <row r="76" s="1" customFormat="1" ht="14.4" customHeight="1">
      <c r="B76" s="46"/>
      <c r="C76" s="76" t="s">
        <v>18</v>
      </c>
      <c r="D76" s="74"/>
      <c r="E76" s="74"/>
      <c r="F76" s="74"/>
      <c r="G76" s="74"/>
      <c r="H76" s="74"/>
      <c r="I76" s="191"/>
      <c r="J76" s="74"/>
      <c r="K76" s="74"/>
      <c r="L76" s="72"/>
    </row>
    <row r="77" s="1" customFormat="1" ht="16.5" customHeight="1">
      <c r="B77" s="46"/>
      <c r="C77" s="74"/>
      <c r="D77" s="74"/>
      <c r="E77" s="192" t="str">
        <f>E7</f>
        <v>Prodejna Lidl, Rychnov nad Kněžnou</v>
      </c>
      <c r="F77" s="76"/>
      <c r="G77" s="76"/>
      <c r="H77" s="76"/>
      <c r="I77" s="191"/>
      <c r="J77" s="74"/>
      <c r="K77" s="74"/>
      <c r="L77" s="72"/>
    </row>
    <row r="78" s="1" customFormat="1" ht="14.4" customHeight="1">
      <c r="B78" s="46"/>
      <c r="C78" s="76" t="s">
        <v>96</v>
      </c>
      <c r="D78" s="74"/>
      <c r="E78" s="74"/>
      <c r="F78" s="74"/>
      <c r="G78" s="74"/>
      <c r="H78" s="74"/>
      <c r="I78" s="191"/>
      <c r="J78" s="74"/>
      <c r="K78" s="74"/>
      <c r="L78" s="72"/>
    </row>
    <row r="79" s="1" customFormat="1" ht="17.25" customHeight="1">
      <c r="B79" s="46"/>
      <c r="C79" s="74"/>
      <c r="D79" s="74"/>
      <c r="E79" s="82" t="str">
        <f>E9</f>
        <v>IO 08 - Veřejné osvětlení</v>
      </c>
      <c r="F79" s="74"/>
      <c r="G79" s="74"/>
      <c r="H79" s="74"/>
      <c r="I79" s="191"/>
      <c r="J79" s="74"/>
      <c r="K79" s="74"/>
      <c r="L79" s="72"/>
    </row>
    <row r="80" s="1" customFormat="1" ht="6.96" customHeight="1">
      <c r="B80" s="46"/>
      <c r="C80" s="74"/>
      <c r="D80" s="74"/>
      <c r="E80" s="74"/>
      <c r="F80" s="74"/>
      <c r="G80" s="74"/>
      <c r="H80" s="74"/>
      <c r="I80" s="191"/>
      <c r="J80" s="74"/>
      <c r="K80" s="74"/>
      <c r="L80" s="72"/>
    </row>
    <row r="81" s="1" customFormat="1" ht="18" customHeight="1">
      <c r="B81" s="46"/>
      <c r="C81" s="76" t="s">
        <v>23</v>
      </c>
      <c r="D81" s="74"/>
      <c r="E81" s="74"/>
      <c r="F81" s="193" t="str">
        <f>F12</f>
        <v>Rychnov nad Kněžnou</v>
      </c>
      <c r="G81" s="74"/>
      <c r="H81" s="74"/>
      <c r="I81" s="194" t="s">
        <v>25</v>
      </c>
      <c r="J81" s="85" t="str">
        <f>IF(J12="","",J12)</f>
        <v>18. 3. 2019</v>
      </c>
      <c r="K81" s="74"/>
      <c r="L81" s="72"/>
    </row>
    <row r="82" s="1" customFormat="1" ht="6.96" customHeight="1">
      <c r="B82" s="46"/>
      <c r="C82" s="74"/>
      <c r="D82" s="74"/>
      <c r="E82" s="74"/>
      <c r="F82" s="74"/>
      <c r="G82" s="74"/>
      <c r="H82" s="74"/>
      <c r="I82" s="191"/>
      <c r="J82" s="74"/>
      <c r="K82" s="74"/>
      <c r="L82" s="72"/>
    </row>
    <row r="83" s="1" customFormat="1">
      <c r="B83" s="46"/>
      <c r="C83" s="76" t="s">
        <v>27</v>
      </c>
      <c r="D83" s="74"/>
      <c r="E83" s="74"/>
      <c r="F83" s="193" t="str">
        <f>E15</f>
        <v xml:space="preserve"> </v>
      </c>
      <c r="G83" s="74"/>
      <c r="H83" s="74"/>
      <c r="I83" s="194" t="s">
        <v>33</v>
      </c>
      <c r="J83" s="193" t="str">
        <f>E21</f>
        <v>INS spol. s r.o.</v>
      </c>
      <c r="K83" s="74"/>
      <c r="L83" s="72"/>
    </row>
    <row r="84" s="1" customFormat="1" ht="14.4" customHeight="1">
      <c r="B84" s="46"/>
      <c r="C84" s="76" t="s">
        <v>31</v>
      </c>
      <c r="D84" s="74"/>
      <c r="E84" s="74"/>
      <c r="F84" s="193" t="str">
        <f>IF(E18="","",E18)</f>
        <v/>
      </c>
      <c r="G84" s="74"/>
      <c r="H84" s="74"/>
      <c r="I84" s="191"/>
      <c r="J84" s="74"/>
      <c r="K84" s="74"/>
      <c r="L84" s="72"/>
    </row>
    <row r="85" s="1" customFormat="1" ht="10.32" customHeight="1">
      <c r="B85" s="46"/>
      <c r="C85" s="74"/>
      <c r="D85" s="74"/>
      <c r="E85" s="74"/>
      <c r="F85" s="74"/>
      <c r="G85" s="74"/>
      <c r="H85" s="74"/>
      <c r="I85" s="191"/>
      <c r="J85" s="74"/>
      <c r="K85" s="74"/>
      <c r="L85" s="72"/>
    </row>
    <row r="86" s="9" customFormat="1" ht="29.28" customHeight="1">
      <c r="B86" s="195"/>
      <c r="C86" s="196" t="s">
        <v>113</v>
      </c>
      <c r="D86" s="197" t="s">
        <v>58</v>
      </c>
      <c r="E86" s="197" t="s">
        <v>54</v>
      </c>
      <c r="F86" s="197" t="s">
        <v>114</v>
      </c>
      <c r="G86" s="197" t="s">
        <v>115</v>
      </c>
      <c r="H86" s="197" t="s">
        <v>116</v>
      </c>
      <c r="I86" s="198" t="s">
        <v>117</v>
      </c>
      <c r="J86" s="197" t="s">
        <v>100</v>
      </c>
      <c r="K86" s="199" t="s">
        <v>118</v>
      </c>
      <c r="L86" s="200"/>
      <c r="M86" s="102" t="s">
        <v>119</v>
      </c>
      <c r="N86" s="103" t="s">
        <v>43</v>
      </c>
      <c r="O86" s="103" t="s">
        <v>120</v>
      </c>
      <c r="P86" s="103" t="s">
        <v>121</v>
      </c>
      <c r="Q86" s="103" t="s">
        <v>122</v>
      </c>
      <c r="R86" s="103" t="s">
        <v>123</v>
      </c>
      <c r="S86" s="103" t="s">
        <v>124</v>
      </c>
      <c r="T86" s="104" t="s">
        <v>125</v>
      </c>
    </row>
    <row r="87" s="1" customFormat="1" ht="29.28" customHeight="1">
      <c r="B87" s="46"/>
      <c r="C87" s="108" t="s">
        <v>101</v>
      </c>
      <c r="D87" s="74"/>
      <c r="E87" s="74"/>
      <c r="F87" s="74"/>
      <c r="G87" s="74"/>
      <c r="H87" s="74"/>
      <c r="I87" s="191"/>
      <c r="J87" s="201">
        <f>BK87</f>
        <v>0</v>
      </c>
      <c r="K87" s="74"/>
      <c r="L87" s="72"/>
      <c r="M87" s="105"/>
      <c r="N87" s="106"/>
      <c r="O87" s="106"/>
      <c r="P87" s="202">
        <f>P88+P91+P141</f>
        <v>0</v>
      </c>
      <c r="Q87" s="106"/>
      <c r="R87" s="202">
        <f>R88+R91+R141</f>
        <v>0</v>
      </c>
      <c r="S87" s="106"/>
      <c r="T87" s="203">
        <f>T88+T91+T141</f>
        <v>0</v>
      </c>
      <c r="AT87" s="24" t="s">
        <v>72</v>
      </c>
      <c r="AU87" s="24" t="s">
        <v>102</v>
      </c>
      <c r="BK87" s="204">
        <f>BK88+BK91+BK141</f>
        <v>0</v>
      </c>
    </row>
    <row r="88" s="10" customFormat="1" ht="37.44001" customHeight="1">
      <c r="B88" s="205"/>
      <c r="C88" s="206"/>
      <c r="D88" s="207" t="s">
        <v>72</v>
      </c>
      <c r="E88" s="208" t="s">
        <v>126</v>
      </c>
      <c r="F88" s="208" t="s">
        <v>127</v>
      </c>
      <c r="G88" s="206"/>
      <c r="H88" s="206"/>
      <c r="I88" s="209"/>
      <c r="J88" s="210">
        <f>BK88</f>
        <v>0</v>
      </c>
      <c r="K88" s="206"/>
      <c r="L88" s="211"/>
      <c r="M88" s="212"/>
      <c r="N88" s="213"/>
      <c r="O88" s="213"/>
      <c r="P88" s="214">
        <f>P89</f>
        <v>0</v>
      </c>
      <c r="Q88" s="213"/>
      <c r="R88" s="214">
        <f>R89</f>
        <v>0</v>
      </c>
      <c r="S88" s="213"/>
      <c r="T88" s="215">
        <f>T89</f>
        <v>0</v>
      </c>
      <c r="AR88" s="216" t="s">
        <v>81</v>
      </c>
      <c r="AT88" s="217" t="s">
        <v>72</v>
      </c>
      <c r="AU88" s="217" t="s">
        <v>73</v>
      </c>
      <c r="AY88" s="216" t="s">
        <v>128</v>
      </c>
      <c r="BK88" s="218">
        <f>BK89</f>
        <v>0</v>
      </c>
    </row>
    <row r="89" s="10" customFormat="1" ht="19.92" customHeight="1">
      <c r="B89" s="205"/>
      <c r="C89" s="206"/>
      <c r="D89" s="207" t="s">
        <v>72</v>
      </c>
      <c r="E89" s="219" t="s">
        <v>81</v>
      </c>
      <c r="F89" s="219" t="s">
        <v>129</v>
      </c>
      <c r="G89" s="206"/>
      <c r="H89" s="206"/>
      <c r="I89" s="209"/>
      <c r="J89" s="220">
        <f>BK89</f>
        <v>0</v>
      </c>
      <c r="K89" s="206"/>
      <c r="L89" s="211"/>
      <c r="M89" s="212"/>
      <c r="N89" s="213"/>
      <c r="O89" s="213"/>
      <c r="P89" s="214">
        <f>P90</f>
        <v>0</v>
      </c>
      <c r="Q89" s="213"/>
      <c r="R89" s="214">
        <f>R90</f>
        <v>0</v>
      </c>
      <c r="S89" s="213"/>
      <c r="T89" s="215">
        <f>T90</f>
        <v>0</v>
      </c>
      <c r="AR89" s="216" t="s">
        <v>81</v>
      </c>
      <c r="AT89" s="217" t="s">
        <v>72</v>
      </c>
      <c r="AU89" s="217" t="s">
        <v>81</v>
      </c>
      <c r="AY89" s="216" t="s">
        <v>128</v>
      </c>
      <c r="BK89" s="218">
        <f>BK90</f>
        <v>0</v>
      </c>
    </row>
    <row r="90" s="1" customFormat="1" ht="16.5" customHeight="1">
      <c r="B90" s="46"/>
      <c r="C90" s="221" t="s">
        <v>81</v>
      </c>
      <c r="D90" s="221" t="s">
        <v>130</v>
      </c>
      <c r="E90" s="222" t="s">
        <v>530</v>
      </c>
      <c r="F90" s="223" t="s">
        <v>595</v>
      </c>
      <c r="G90" s="224" t="s">
        <v>412</v>
      </c>
      <c r="H90" s="225">
        <v>0</v>
      </c>
      <c r="I90" s="226"/>
      <c r="J90" s="227">
        <f>ROUND(I90*H90,2)</f>
        <v>0</v>
      </c>
      <c r="K90" s="223" t="s">
        <v>596</v>
      </c>
      <c r="L90" s="72"/>
      <c r="M90" s="228" t="s">
        <v>21</v>
      </c>
      <c r="N90" s="229" t="s">
        <v>44</v>
      </c>
      <c r="O90" s="47"/>
      <c r="P90" s="230">
        <f>O90*H90</f>
        <v>0</v>
      </c>
      <c r="Q90" s="230">
        <v>0</v>
      </c>
      <c r="R90" s="230">
        <f>Q90*H90</f>
        <v>0</v>
      </c>
      <c r="S90" s="230">
        <v>0</v>
      </c>
      <c r="T90" s="231">
        <f>S90*H90</f>
        <v>0</v>
      </c>
      <c r="AR90" s="24" t="s">
        <v>134</v>
      </c>
      <c r="AT90" s="24" t="s">
        <v>130</v>
      </c>
      <c r="AU90" s="24" t="s">
        <v>83</v>
      </c>
      <c r="AY90" s="24" t="s">
        <v>128</v>
      </c>
      <c r="BE90" s="232">
        <f>IF(N90="základní",J90,0)</f>
        <v>0</v>
      </c>
      <c r="BF90" s="232">
        <f>IF(N90="snížená",J90,0)</f>
        <v>0</v>
      </c>
      <c r="BG90" s="232">
        <f>IF(N90="zákl. přenesená",J90,0)</f>
        <v>0</v>
      </c>
      <c r="BH90" s="232">
        <f>IF(N90="sníž. přenesená",J90,0)</f>
        <v>0</v>
      </c>
      <c r="BI90" s="232">
        <f>IF(N90="nulová",J90,0)</f>
        <v>0</v>
      </c>
      <c r="BJ90" s="24" t="s">
        <v>81</v>
      </c>
      <c r="BK90" s="232">
        <f>ROUND(I90*H90,2)</f>
        <v>0</v>
      </c>
      <c r="BL90" s="24" t="s">
        <v>134</v>
      </c>
      <c r="BM90" s="24" t="s">
        <v>83</v>
      </c>
    </row>
    <row r="91" s="10" customFormat="1" ht="37.44001" customHeight="1">
      <c r="B91" s="205"/>
      <c r="C91" s="206"/>
      <c r="D91" s="207" t="s">
        <v>72</v>
      </c>
      <c r="E91" s="208" t="s">
        <v>224</v>
      </c>
      <c r="F91" s="208" t="s">
        <v>597</v>
      </c>
      <c r="G91" s="206"/>
      <c r="H91" s="206"/>
      <c r="I91" s="209"/>
      <c r="J91" s="210">
        <f>BK91</f>
        <v>0</v>
      </c>
      <c r="K91" s="206"/>
      <c r="L91" s="211"/>
      <c r="M91" s="212"/>
      <c r="N91" s="213"/>
      <c r="O91" s="213"/>
      <c r="P91" s="214">
        <f>P92+P116+P138</f>
        <v>0</v>
      </c>
      <c r="Q91" s="213"/>
      <c r="R91" s="214">
        <f>R92+R116+R138</f>
        <v>0</v>
      </c>
      <c r="S91" s="213"/>
      <c r="T91" s="215">
        <f>T92+T116+T138</f>
        <v>0</v>
      </c>
      <c r="AR91" s="216" t="s">
        <v>81</v>
      </c>
      <c r="AT91" s="217" t="s">
        <v>72</v>
      </c>
      <c r="AU91" s="217" t="s">
        <v>73</v>
      </c>
      <c r="AY91" s="216" t="s">
        <v>128</v>
      </c>
      <c r="BK91" s="218">
        <f>BK92+BK116+BK138</f>
        <v>0</v>
      </c>
    </row>
    <row r="92" s="10" customFormat="1" ht="19.92" customHeight="1">
      <c r="B92" s="205"/>
      <c r="C92" s="206"/>
      <c r="D92" s="207" t="s">
        <v>72</v>
      </c>
      <c r="E92" s="219" t="s">
        <v>598</v>
      </c>
      <c r="F92" s="219" t="s">
        <v>599</v>
      </c>
      <c r="G92" s="206"/>
      <c r="H92" s="206"/>
      <c r="I92" s="209"/>
      <c r="J92" s="220">
        <f>BK92</f>
        <v>0</v>
      </c>
      <c r="K92" s="206"/>
      <c r="L92" s="211"/>
      <c r="M92" s="212"/>
      <c r="N92" s="213"/>
      <c r="O92" s="213"/>
      <c r="P92" s="214">
        <f>SUM(P93:P115)</f>
        <v>0</v>
      </c>
      <c r="Q92" s="213"/>
      <c r="R92" s="214">
        <f>SUM(R93:R115)</f>
        <v>0</v>
      </c>
      <c r="S92" s="213"/>
      <c r="T92" s="215">
        <f>SUM(T93:T115)</f>
        <v>0</v>
      </c>
      <c r="AR92" s="216" t="s">
        <v>81</v>
      </c>
      <c r="AT92" s="217" t="s">
        <v>72</v>
      </c>
      <c r="AU92" s="217" t="s">
        <v>81</v>
      </c>
      <c r="AY92" s="216" t="s">
        <v>128</v>
      </c>
      <c r="BK92" s="218">
        <f>SUM(BK93:BK115)</f>
        <v>0</v>
      </c>
    </row>
    <row r="93" s="1" customFormat="1" ht="25.5" customHeight="1">
      <c r="B93" s="46"/>
      <c r="C93" s="221" t="s">
        <v>83</v>
      </c>
      <c r="D93" s="221" t="s">
        <v>130</v>
      </c>
      <c r="E93" s="222" t="s">
        <v>600</v>
      </c>
      <c r="F93" s="223" t="s">
        <v>601</v>
      </c>
      <c r="G93" s="224" t="s">
        <v>264</v>
      </c>
      <c r="H93" s="225">
        <v>6</v>
      </c>
      <c r="I93" s="226"/>
      <c r="J93" s="227">
        <f>ROUND(I93*H93,2)</f>
        <v>0</v>
      </c>
      <c r="K93" s="223" t="s">
        <v>596</v>
      </c>
      <c r="L93" s="72"/>
      <c r="M93" s="228" t="s">
        <v>21</v>
      </c>
      <c r="N93" s="229" t="s">
        <v>44</v>
      </c>
      <c r="O93" s="47"/>
      <c r="P93" s="230">
        <f>O93*H93</f>
        <v>0</v>
      </c>
      <c r="Q93" s="230">
        <v>0</v>
      </c>
      <c r="R93" s="230">
        <f>Q93*H93</f>
        <v>0</v>
      </c>
      <c r="S93" s="230">
        <v>0</v>
      </c>
      <c r="T93" s="231">
        <f>S93*H93</f>
        <v>0</v>
      </c>
      <c r="AR93" s="24" t="s">
        <v>134</v>
      </c>
      <c r="AT93" s="24" t="s">
        <v>130</v>
      </c>
      <c r="AU93" s="24" t="s">
        <v>83</v>
      </c>
      <c r="AY93" s="24" t="s">
        <v>128</v>
      </c>
      <c r="BE93" s="232">
        <f>IF(N93="základní",J93,0)</f>
        <v>0</v>
      </c>
      <c r="BF93" s="232">
        <f>IF(N93="snížená",J93,0)</f>
        <v>0</v>
      </c>
      <c r="BG93" s="232">
        <f>IF(N93="zákl. přenesená",J93,0)</f>
        <v>0</v>
      </c>
      <c r="BH93" s="232">
        <f>IF(N93="sníž. přenesená",J93,0)</f>
        <v>0</v>
      </c>
      <c r="BI93" s="232">
        <f>IF(N93="nulová",J93,0)</f>
        <v>0</v>
      </c>
      <c r="BJ93" s="24" t="s">
        <v>81</v>
      </c>
      <c r="BK93" s="232">
        <f>ROUND(I93*H93,2)</f>
        <v>0</v>
      </c>
      <c r="BL93" s="24" t="s">
        <v>134</v>
      </c>
      <c r="BM93" s="24" t="s">
        <v>134</v>
      </c>
    </row>
    <row r="94" s="1" customFormat="1" ht="25.5" customHeight="1">
      <c r="B94" s="46"/>
      <c r="C94" s="221" t="s">
        <v>179</v>
      </c>
      <c r="D94" s="221" t="s">
        <v>130</v>
      </c>
      <c r="E94" s="222" t="s">
        <v>602</v>
      </c>
      <c r="F94" s="223" t="s">
        <v>603</v>
      </c>
      <c r="G94" s="224" t="s">
        <v>264</v>
      </c>
      <c r="H94" s="225">
        <v>3</v>
      </c>
      <c r="I94" s="226"/>
      <c r="J94" s="227">
        <f>ROUND(I94*H94,2)</f>
        <v>0</v>
      </c>
      <c r="K94" s="223" t="s">
        <v>596</v>
      </c>
      <c r="L94" s="72"/>
      <c r="M94" s="228" t="s">
        <v>21</v>
      </c>
      <c r="N94" s="229" t="s">
        <v>44</v>
      </c>
      <c r="O94" s="47"/>
      <c r="P94" s="230">
        <f>O94*H94</f>
        <v>0</v>
      </c>
      <c r="Q94" s="230">
        <v>0</v>
      </c>
      <c r="R94" s="230">
        <f>Q94*H94</f>
        <v>0</v>
      </c>
      <c r="S94" s="230">
        <v>0</v>
      </c>
      <c r="T94" s="231">
        <f>S94*H94</f>
        <v>0</v>
      </c>
      <c r="AR94" s="24" t="s">
        <v>134</v>
      </c>
      <c r="AT94" s="24" t="s">
        <v>130</v>
      </c>
      <c r="AU94" s="24" t="s">
        <v>83</v>
      </c>
      <c r="AY94" s="24" t="s">
        <v>128</v>
      </c>
      <c r="BE94" s="232">
        <f>IF(N94="základní",J94,0)</f>
        <v>0</v>
      </c>
      <c r="BF94" s="232">
        <f>IF(N94="snížená",J94,0)</f>
        <v>0</v>
      </c>
      <c r="BG94" s="232">
        <f>IF(N94="zákl. přenesená",J94,0)</f>
        <v>0</v>
      </c>
      <c r="BH94" s="232">
        <f>IF(N94="sníž. přenesená",J94,0)</f>
        <v>0</v>
      </c>
      <c r="BI94" s="232">
        <f>IF(N94="nulová",J94,0)</f>
        <v>0</v>
      </c>
      <c r="BJ94" s="24" t="s">
        <v>81</v>
      </c>
      <c r="BK94" s="232">
        <f>ROUND(I94*H94,2)</f>
        <v>0</v>
      </c>
      <c r="BL94" s="24" t="s">
        <v>134</v>
      </c>
      <c r="BM94" s="24" t="s">
        <v>143</v>
      </c>
    </row>
    <row r="95" s="1" customFormat="1" ht="38.25" customHeight="1">
      <c r="B95" s="46"/>
      <c r="C95" s="277" t="s">
        <v>155</v>
      </c>
      <c r="D95" s="277" t="s">
        <v>224</v>
      </c>
      <c r="E95" s="278" t="s">
        <v>604</v>
      </c>
      <c r="F95" s="279" t="s">
        <v>605</v>
      </c>
      <c r="G95" s="280" t="s">
        <v>264</v>
      </c>
      <c r="H95" s="281">
        <v>3</v>
      </c>
      <c r="I95" s="282"/>
      <c r="J95" s="283">
        <f>ROUND(I95*H95,2)</f>
        <v>0</v>
      </c>
      <c r="K95" s="279" t="s">
        <v>596</v>
      </c>
      <c r="L95" s="284"/>
      <c r="M95" s="285" t="s">
        <v>21</v>
      </c>
      <c r="N95" s="286" t="s">
        <v>44</v>
      </c>
      <c r="O95" s="47"/>
      <c r="P95" s="230">
        <f>O95*H95</f>
        <v>0</v>
      </c>
      <c r="Q95" s="230">
        <v>0</v>
      </c>
      <c r="R95" s="230">
        <f>Q95*H95</f>
        <v>0</v>
      </c>
      <c r="S95" s="230">
        <v>0</v>
      </c>
      <c r="T95" s="231">
        <f>S95*H95</f>
        <v>0</v>
      </c>
      <c r="AR95" s="24" t="s">
        <v>146</v>
      </c>
      <c r="AT95" s="24" t="s">
        <v>224</v>
      </c>
      <c r="AU95" s="24" t="s">
        <v>83</v>
      </c>
      <c r="AY95" s="24" t="s">
        <v>128</v>
      </c>
      <c r="BE95" s="232">
        <f>IF(N95="základní",J95,0)</f>
        <v>0</v>
      </c>
      <c r="BF95" s="232">
        <f>IF(N95="snížená",J95,0)</f>
        <v>0</v>
      </c>
      <c r="BG95" s="232">
        <f>IF(N95="zákl. přenesená",J95,0)</f>
        <v>0</v>
      </c>
      <c r="BH95" s="232">
        <f>IF(N95="sníž. přenesená",J95,0)</f>
        <v>0</v>
      </c>
      <c r="BI95" s="232">
        <f>IF(N95="nulová",J95,0)</f>
        <v>0</v>
      </c>
      <c r="BJ95" s="24" t="s">
        <v>81</v>
      </c>
      <c r="BK95" s="232">
        <f>ROUND(I95*H95,2)</f>
        <v>0</v>
      </c>
      <c r="BL95" s="24" t="s">
        <v>134</v>
      </c>
      <c r="BM95" s="24" t="s">
        <v>146</v>
      </c>
    </row>
    <row r="96" s="1" customFormat="1" ht="16.5" customHeight="1">
      <c r="B96" s="46"/>
      <c r="C96" s="221" t="s">
        <v>189</v>
      </c>
      <c r="D96" s="221" t="s">
        <v>130</v>
      </c>
      <c r="E96" s="222" t="s">
        <v>606</v>
      </c>
      <c r="F96" s="223" t="s">
        <v>607</v>
      </c>
      <c r="G96" s="224" t="s">
        <v>264</v>
      </c>
      <c r="H96" s="225">
        <v>3</v>
      </c>
      <c r="I96" s="226"/>
      <c r="J96" s="227">
        <f>ROUND(I96*H96,2)</f>
        <v>0</v>
      </c>
      <c r="K96" s="223" t="s">
        <v>596</v>
      </c>
      <c r="L96" s="72"/>
      <c r="M96" s="228" t="s">
        <v>21</v>
      </c>
      <c r="N96" s="229" t="s">
        <v>44</v>
      </c>
      <c r="O96" s="47"/>
      <c r="P96" s="230">
        <f>O96*H96</f>
        <v>0</v>
      </c>
      <c r="Q96" s="230">
        <v>0</v>
      </c>
      <c r="R96" s="230">
        <f>Q96*H96</f>
        <v>0</v>
      </c>
      <c r="S96" s="230">
        <v>0</v>
      </c>
      <c r="T96" s="231">
        <f>S96*H96</f>
        <v>0</v>
      </c>
      <c r="AR96" s="24" t="s">
        <v>134</v>
      </c>
      <c r="AT96" s="24" t="s">
        <v>130</v>
      </c>
      <c r="AU96" s="24" t="s">
        <v>83</v>
      </c>
      <c r="AY96" s="24" t="s">
        <v>128</v>
      </c>
      <c r="BE96" s="232">
        <f>IF(N96="základní",J96,0)</f>
        <v>0</v>
      </c>
      <c r="BF96" s="232">
        <f>IF(N96="snížená",J96,0)</f>
        <v>0</v>
      </c>
      <c r="BG96" s="232">
        <f>IF(N96="zákl. přenesená",J96,0)</f>
        <v>0</v>
      </c>
      <c r="BH96" s="232">
        <f>IF(N96="sníž. přenesená",J96,0)</f>
        <v>0</v>
      </c>
      <c r="BI96" s="232">
        <f>IF(N96="nulová",J96,0)</f>
        <v>0</v>
      </c>
      <c r="BJ96" s="24" t="s">
        <v>81</v>
      </c>
      <c r="BK96" s="232">
        <f>ROUND(I96*H96,2)</f>
        <v>0</v>
      </c>
      <c r="BL96" s="24" t="s">
        <v>134</v>
      </c>
      <c r="BM96" s="24" t="s">
        <v>155</v>
      </c>
    </row>
    <row r="97" s="1" customFormat="1" ht="25.5" customHeight="1">
      <c r="B97" s="46"/>
      <c r="C97" s="277" t="s">
        <v>161</v>
      </c>
      <c r="D97" s="277" t="s">
        <v>224</v>
      </c>
      <c r="E97" s="278" t="s">
        <v>608</v>
      </c>
      <c r="F97" s="279" t="s">
        <v>609</v>
      </c>
      <c r="G97" s="280" t="s">
        <v>264</v>
      </c>
      <c r="H97" s="281">
        <v>3</v>
      </c>
      <c r="I97" s="282"/>
      <c r="J97" s="283">
        <f>ROUND(I97*H97,2)</f>
        <v>0</v>
      </c>
      <c r="K97" s="279" t="s">
        <v>596</v>
      </c>
      <c r="L97" s="284"/>
      <c r="M97" s="285" t="s">
        <v>21</v>
      </c>
      <c r="N97" s="286" t="s">
        <v>44</v>
      </c>
      <c r="O97" s="47"/>
      <c r="P97" s="230">
        <f>O97*H97</f>
        <v>0</v>
      </c>
      <c r="Q97" s="230">
        <v>0</v>
      </c>
      <c r="R97" s="230">
        <f>Q97*H97</f>
        <v>0</v>
      </c>
      <c r="S97" s="230">
        <v>0</v>
      </c>
      <c r="T97" s="231">
        <f>S97*H97</f>
        <v>0</v>
      </c>
      <c r="AR97" s="24" t="s">
        <v>146</v>
      </c>
      <c r="AT97" s="24" t="s">
        <v>224</v>
      </c>
      <c r="AU97" s="24" t="s">
        <v>83</v>
      </c>
      <c r="AY97" s="24" t="s">
        <v>128</v>
      </c>
      <c r="BE97" s="232">
        <f>IF(N97="základní",J97,0)</f>
        <v>0</v>
      </c>
      <c r="BF97" s="232">
        <f>IF(N97="snížená",J97,0)</f>
        <v>0</v>
      </c>
      <c r="BG97" s="232">
        <f>IF(N97="zákl. přenesená",J97,0)</f>
        <v>0</v>
      </c>
      <c r="BH97" s="232">
        <f>IF(N97="sníž. přenesená",J97,0)</f>
        <v>0</v>
      </c>
      <c r="BI97" s="232">
        <f>IF(N97="nulová",J97,0)</f>
        <v>0</v>
      </c>
      <c r="BJ97" s="24" t="s">
        <v>81</v>
      </c>
      <c r="BK97" s="232">
        <f>ROUND(I97*H97,2)</f>
        <v>0</v>
      </c>
      <c r="BL97" s="24" t="s">
        <v>134</v>
      </c>
      <c r="BM97" s="24" t="s">
        <v>161</v>
      </c>
    </row>
    <row r="98" s="1" customFormat="1" ht="25.5" customHeight="1">
      <c r="B98" s="46"/>
      <c r="C98" s="221" t="s">
        <v>203</v>
      </c>
      <c r="D98" s="221" t="s">
        <v>130</v>
      </c>
      <c r="E98" s="222" t="s">
        <v>610</v>
      </c>
      <c r="F98" s="223" t="s">
        <v>611</v>
      </c>
      <c r="G98" s="224" t="s">
        <v>264</v>
      </c>
      <c r="H98" s="225">
        <v>3</v>
      </c>
      <c r="I98" s="226"/>
      <c r="J98" s="227">
        <f>ROUND(I98*H98,2)</f>
        <v>0</v>
      </c>
      <c r="K98" s="223" t="s">
        <v>596</v>
      </c>
      <c r="L98" s="72"/>
      <c r="M98" s="228" t="s">
        <v>21</v>
      </c>
      <c r="N98" s="229" t="s">
        <v>44</v>
      </c>
      <c r="O98" s="47"/>
      <c r="P98" s="230">
        <f>O98*H98</f>
        <v>0</v>
      </c>
      <c r="Q98" s="230">
        <v>0</v>
      </c>
      <c r="R98" s="230">
        <f>Q98*H98</f>
        <v>0</v>
      </c>
      <c r="S98" s="230">
        <v>0</v>
      </c>
      <c r="T98" s="231">
        <f>S98*H98</f>
        <v>0</v>
      </c>
      <c r="AR98" s="24" t="s">
        <v>134</v>
      </c>
      <c r="AT98" s="24" t="s">
        <v>130</v>
      </c>
      <c r="AU98" s="24" t="s">
        <v>83</v>
      </c>
      <c r="AY98" s="24" t="s">
        <v>128</v>
      </c>
      <c r="BE98" s="232">
        <f>IF(N98="základní",J98,0)</f>
        <v>0</v>
      </c>
      <c r="BF98" s="232">
        <f>IF(N98="snížená",J98,0)</f>
        <v>0</v>
      </c>
      <c r="BG98" s="232">
        <f>IF(N98="zákl. přenesená",J98,0)</f>
        <v>0</v>
      </c>
      <c r="BH98" s="232">
        <f>IF(N98="sníž. přenesená",J98,0)</f>
        <v>0</v>
      </c>
      <c r="BI98" s="232">
        <f>IF(N98="nulová",J98,0)</f>
        <v>0</v>
      </c>
      <c r="BJ98" s="24" t="s">
        <v>81</v>
      </c>
      <c r="BK98" s="232">
        <f>ROUND(I98*H98,2)</f>
        <v>0</v>
      </c>
      <c r="BL98" s="24" t="s">
        <v>134</v>
      </c>
      <c r="BM98" s="24" t="s">
        <v>166</v>
      </c>
    </row>
    <row r="99" s="1" customFormat="1" ht="16.5" customHeight="1">
      <c r="B99" s="46"/>
      <c r="C99" s="277" t="s">
        <v>166</v>
      </c>
      <c r="D99" s="277" t="s">
        <v>224</v>
      </c>
      <c r="E99" s="278" t="s">
        <v>612</v>
      </c>
      <c r="F99" s="279" t="s">
        <v>613</v>
      </c>
      <c r="G99" s="280" t="s">
        <v>21</v>
      </c>
      <c r="H99" s="281">
        <v>3</v>
      </c>
      <c r="I99" s="282"/>
      <c r="J99" s="283">
        <f>ROUND(I99*H99,2)</f>
        <v>0</v>
      </c>
      <c r="K99" s="279" t="s">
        <v>21</v>
      </c>
      <c r="L99" s="284"/>
      <c r="M99" s="285" t="s">
        <v>21</v>
      </c>
      <c r="N99" s="286" t="s">
        <v>44</v>
      </c>
      <c r="O99" s="47"/>
      <c r="P99" s="230">
        <f>O99*H99</f>
        <v>0</v>
      </c>
      <c r="Q99" s="230">
        <v>0</v>
      </c>
      <c r="R99" s="230">
        <f>Q99*H99</f>
        <v>0</v>
      </c>
      <c r="S99" s="230">
        <v>0</v>
      </c>
      <c r="T99" s="231">
        <f>S99*H99</f>
        <v>0</v>
      </c>
      <c r="AR99" s="24" t="s">
        <v>146</v>
      </c>
      <c r="AT99" s="24" t="s">
        <v>224</v>
      </c>
      <c r="AU99" s="24" t="s">
        <v>83</v>
      </c>
      <c r="AY99" s="24" t="s">
        <v>128</v>
      </c>
      <c r="BE99" s="232">
        <f>IF(N99="základní",J99,0)</f>
        <v>0</v>
      </c>
      <c r="BF99" s="232">
        <f>IF(N99="snížená",J99,0)</f>
        <v>0</v>
      </c>
      <c r="BG99" s="232">
        <f>IF(N99="zákl. přenesená",J99,0)</f>
        <v>0</v>
      </c>
      <c r="BH99" s="232">
        <f>IF(N99="sníž. přenesená",J99,0)</f>
        <v>0</v>
      </c>
      <c r="BI99" s="232">
        <f>IF(N99="nulová",J99,0)</f>
        <v>0</v>
      </c>
      <c r="BJ99" s="24" t="s">
        <v>81</v>
      </c>
      <c r="BK99" s="232">
        <f>ROUND(I99*H99,2)</f>
        <v>0</v>
      </c>
      <c r="BL99" s="24" t="s">
        <v>134</v>
      </c>
      <c r="BM99" s="24" t="s">
        <v>170</v>
      </c>
    </row>
    <row r="100" s="1" customFormat="1" ht="16.5" customHeight="1">
      <c r="B100" s="46"/>
      <c r="C100" s="221" t="s">
        <v>223</v>
      </c>
      <c r="D100" s="221" t="s">
        <v>130</v>
      </c>
      <c r="E100" s="222" t="s">
        <v>614</v>
      </c>
      <c r="F100" s="223" t="s">
        <v>615</v>
      </c>
      <c r="G100" s="224" t="s">
        <v>264</v>
      </c>
      <c r="H100" s="225">
        <v>3</v>
      </c>
      <c r="I100" s="226"/>
      <c r="J100" s="227">
        <f>ROUND(I100*H100,2)</f>
        <v>0</v>
      </c>
      <c r="K100" s="223" t="s">
        <v>596</v>
      </c>
      <c r="L100" s="72"/>
      <c r="M100" s="228" t="s">
        <v>21</v>
      </c>
      <c r="N100" s="229" t="s">
        <v>44</v>
      </c>
      <c r="O100" s="47"/>
      <c r="P100" s="230">
        <f>O100*H100</f>
        <v>0</v>
      </c>
      <c r="Q100" s="230">
        <v>0</v>
      </c>
      <c r="R100" s="230">
        <f>Q100*H100</f>
        <v>0</v>
      </c>
      <c r="S100" s="230">
        <v>0</v>
      </c>
      <c r="T100" s="231">
        <f>S100*H100</f>
        <v>0</v>
      </c>
      <c r="AR100" s="24" t="s">
        <v>134</v>
      </c>
      <c r="AT100" s="24" t="s">
        <v>130</v>
      </c>
      <c r="AU100" s="24" t="s">
        <v>83</v>
      </c>
      <c r="AY100" s="24" t="s">
        <v>128</v>
      </c>
      <c r="BE100" s="232">
        <f>IF(N100="základní",J100,0)</f>
        <v>0</v>
      </c>
      <c r="BF100" s="232">
        <f>IF(N100="snížená",J100,0)</f>
        <v>0</v>
      </c>
      <c r="BG100" s="232">
        <f>IF(N100="zákl. přenesená",J100,0)</f>
        <v>0</v>
      </c>
      <c r="BH100" s="232">
        <f>IF(N100="sníž. přenesená",J100,0)</f>
        <v>0</v>
      </c>
      <c r="BI100" s="232">
        <f>IF(N100="nulová",J100,0)</f>
        <v>0</v>
      </c>
      <c r="BJ100" s="24" t="s">
        <v>81</v>
      </c>
      <c r="BK100" s="232">
        <f>ROUND(I100*H100,2)</f>
        <v>0</v>
      </c>
      <c r="BL100" s="24" t="s">
        <v>134</v>
      </c>
      <c r="BM100" s="24" t="s">
        <v>182</v>
      </c>
    </row>
    <row r="101" s="1" customFormat="1" ht="16.5" customHeight="1">
      <c r="B101" s="46"/>
      <c r="C101" s="277" t="s">
        <v>182</v>
      </c>
      <c r="D101" s="277" t="s">
        <v>224</v>
      </c>
      <c r="E101" s="278" t="s">
        <v>616</v>
      </c>
      <c r="F101" s="279" t="s">
        <v>617</v>
      </c>
      <c r="G101" s="280" t="s">
        <v>259</v>
      </c>
      <c r="H101" s="281">
        <v>3</v>
      </c>
      <c r="I101" s="282"/>
      <c r="J101" s="283">
        <f>ROUND(I101*H101,2)</f>
        <v>0</v>
      </c>
      <c r="K101" s="279" t="s">
        <v>21</v>
      </c>
      <c r="L101" s="284"/>
      <c r="M101" s="285" t="s">
        <v>21</v>
      </c>
      <c r="N101" s="286" t="s">
        <v>44</v>
      </c>
      <c r="O101" s="47"/>
      <c r="P101" s="230">
        <f>O101*H101</f>
        <v>0</v>
      </c>
      <c r="Q101" s="230">
        <v>0</v>
      </c>
      <c r="R101" s="230">
        <f>Q101*H101</f>
        <v>0</v>
      </c>
      <c r="S101" s="230">
        <v>0</v>
      </c>
      <c r="T101" s="231">
        <f>S101*H101</f>
        <v>0</v>
      </c>
      <c r="AR101" s="24" t="s">
        <v>146</v>
      </c>
      <c r="AT101" s="24" t="s">
        <v>224</v>
      </c>
      <c r="AU101" s="24" t="s">
        <v>83</v>
      </c>
      <c r="AY101" s="24" t="s">
        <v>128</v>
      </c>
      <c r="BE101" s="232">
        <f>IF(N101="základní",J101,0)</f>
        <v>0</v>
      </c>
      <c r="BF101" s="232">
        <f>IF(N101="snížená",J101,0)</f>
        <v>0</v>
      </c>
      <c r="BG101" s="232">
        <f>IF(N101="zákl. přenesená",J101,0)</f>
        <v>0</v>
      </c>
      <c r="BH101" s="232">
        <f>IF(N101="sníž. přenesená",J101,0)</f>
        <v>0</v>
      </c>
      <c r="BI101" s="232">
        <f>IF(N101="nulová",J101,0)</f>
        <v>0</v>
      </c>
      <c r="BJ101" s="24" t="s">
        <v>81</v>
      </c>
      <c r="BK101" s="232">
        <f>ROUND(I101*H101,2)</f>
        <v>0</v>
      </c>
      <c r="BL101" s="24" t="s">
        <v>134</v>
      </c>
      <c r="BM101" s="24" t="s">
        <v>186</v>
      </c>
    </row>
    <row r="102" s="1" customFormat="1" ht="38.25" customHeight="1">
      <c r="B102" s="46"/>
      <c r="C102" s="221" t="s">
        <v>233</v>
      </c>
      <c r="D102" s="221" t="s">
        <v>130</v>
      </c>
      <c r="E102" s="222" t="s">
        <v>618</v>
      </c>
      <c r="F102" s="223" t="s">
        <v>619</v>
      </c>
      <c r="G102" s="224" t="s">
        <v>165</v>
      </c>
      <c r="H102" s="225">
        <v>91</v>
      </c>
      <c r="I102" s="226"/>
      <c r="J102" s="227">
        <f>ROUND(I102*H102,2)</f>
        <v>0</v>
      </c>
      <c r="K102" s="223" t="s">
        <v>596</v>
      </c>
      <c r="L102" s="72"/>
      <c r="M102" s="228" t="s">
        <v>21</v>
      </c>
      <c r="N102" s="229" t="s">
        <v>44</v>
      </c>
      <c r="O102" s="47"/>
      <c r="P102" s="230">
        <f>O102*H102</f>
        <v>0</v>
      </c>
      <c r="Q102" s="230">
        <v>0</v>
      </c>
      <c r="R102" s="230">
        <f>Q102*H102</f>
        <v>0</v>
      </c>
      <c r="S102" s="230">
        <v>0</v>
      </c>
      <c r="T102" s="231">
        <f>S102*H102</f>
        <v>0</v>
      </c>
      <c r="AR102" s="24" t="s">
        <v>134</v>
      </c>
      <c r="AT102" s="24" t="s">
        <v>130</v>
      </c>
      <c r="AU102" s="24" t="s">
        <v>83</v>
      </c>
      <c r="AY102" s="24" t="s">
        <v>128</v>
      </c>
      <c r="BE102" s="232">
        <f>IF(N102="základní",J102,0)</f>
        <v>0</v>
      </c>
      <c r="BF102" s="232">
        <f>IF(N102="snížená",J102,0)</f>
        <v>0</v>
      </c>
      <c r="BG102" s="232">
        <f>IF(N102="zákl. přenesená",J102,0)</f>
        <v>0</v>
      </c>
      <c r="BH102" s="232">
        <f>IF(N102="sníž. přenesená",J102,0)</f>
        <v>0</v>
      </c>
      <c r="BI102" s="232">
        <f>IF(N102="nulová",J102,0)</f>
        <v>0</v>
      </c>
      <c r="BJ102" s="24" t="s">
        <v>81</v>
      </c>
      <c r="BK102" s="232">
        <f>ROUND(I102*H102,2)</f>
        <v>0</v>
      </c>
      <c r="BL102" s="24" t="s">
        <v>134</v>
      </c>
      <c r="BM102" s="24" t="s">
        <v>192</v>
      </c>
    </row>
    <row r="103" s="1" customFormat="1" ht="16.5" customHeight="1">
      <c r="B103" s="46"/>
      <c r="C103" s="277" t="s">
        <v>186</v>
      </c>
      <c r="D103" s="277" t="s">
        <v>224</v>
      </c>
      <c r="E103" s="278" t="s">
        <v>620</v>
      </c>
      <c r="F103" s="279" t="s">
        <v>621</v>
      </c>
      <c r="G103" s="280" t="s">
        <v>622</v>
      </c>
      <c r="H103" s="281">
        <v>91</v>
      </c>
      <c r="I103" s="282"/>
      <c r="J103" s="283">
        <f>ROUND(I103*H103,2)</f>
        <v>0</v>
      </c>
      <c r="K103" s="279" t="s">
        <v>596</v>
      </c>
      <c r="L103" s="284"/>
      <c r="M103" s="285" t="s">
        <v>21</v>
      </c>
      <c r="N103" s="286" t="s">
        <v>44</v>
      </c>
      <c r="O103" s="47"/>
      <c r="P103" s="230">
        <f>O103*H103</f>
        <v>0</v>
      </c>
      <c r="Q103" s="230">
        <v>0</v>
      </c>
      <c r="R103" s="230">
        <f>Q103*H103</f>
        <v>0</v>
      </c>
      <c r="S103" s="230">
        <v>0</v>
      </c>
      <c r="T103" s="231">
        <f>S103*H103</f>
        <v>0</v>
      </c>
      <c r="AR103" s="24" t="s">
        <v>146</v>
      </c>
      <c r="AT103" s="24" t="s">
        <v>224</v>
      </c>
      <c r="AU103" s="24" t="s">
        <v>83</v>
      </c>
      <c r="AY103" s="24" t="s">
        <v>128</v>
      </c>
      <c r="BE103" s="232">
        <f>IF(N103="základní",J103,0)</f>
        <v>0</v>
      </c>
      <c r="BF103" s="232">
        <f>IF(N103="snížená",J103,0)</f>
        <v>0</v>
      </c>
      <c r="BG103" s="232">
        <f>IF(N103="zákl. přenesená",J103,0)</f>
        <v>0</v>
      </c>
      <c r="BH103" s="232">
        <f>IF(N103="sníž. přenesená",J103,0)</f>
        <v>0</v>
      </c>
      <c r="BI103" s="232">
        <f>IF(N103="nulová",J103,0)</f>
        <v>0</v>
      </c>
      <c r="BJ103" s="24" t="s">
        <v>81</v>
      </c>
      <c r="BK103" s="232">
        <f>ROUND(I103*H103,2)</f>
        <v>0</v>
      </c>
      <c r="BL103" s="24" t="s">
        <v>134</v>
      </c>
      <c r="BM103" s="24" t="s">
        <v>202</v>
      </c>
    </row>
    <row r="104" s="1" customFormat="1" ht="38.25" customHeight="1">
      <c r="B104" s="46"/>
      <c r="C104" s="221" t="s">
        <v>9</v>
      </c>
      <c r="D104" s="221" t="s">
        <v>130</v>
      </c>
      <c r="E104" s="222" t="s">
        <v>623</v>
      </c>
      <c r="F104" s="223" t="s">
        <v>624</v>
      </c>
      <c r="G104" s="224" t="s">
        <v>165</v>
      </c>
      <c r="H104" s="225">
        <v>15</v>
      </c>
      <c r="I104" s="226"/>
      <c r="J104" s="227">
        <f>ROUND(I104*H104,2)</f>
        <v>0</v>
      </c>
      <c r="K104" s="223" t="s">
        <v>596</v>
      </c>
      <c r="L104" s="72"/>
      <c r="M104" s="228" t="s">
        <v>21</v>
      </c>
      <c r="N104" s="229" t="s">
        <v>44</v>
      </c>
      <c r="O104" s="47"/>
      <c r="P104" s="230">
        <f>O104*H104</f>
        <v>0</v>
      </c>
      <c r="Q104" s="230">
        <v>0</v>
      </c>
      <c r="R104" s="230">
        <f>Q104*H104</f>
        <v>0</v>
      </c>
      <c r="S104" s="230">
        <v>0</v>
      </c>
      <c r="T104" s="231">
        <f>S104*H104</f>
        <v>0</v>
      </c>
      <c r="AR104" s="24" t="s">
        <v>134</v>
      </c>
      <c r="AT104" s="24" t="s">
        <v>130</v>
      </c>
      <c r="AU104" s="24" t="s">
        <v>83</v>
      </c>
      <c r="AY104" s="24" t="s">
        <v>128</v>
      </c>
      <c r="BE104" s="232">
        <f>IF(N104="základní",J104,0)</f>
        <v>0</v>
      </c>
      <c r="BF104" s="232">
        <f>IF(N104="snížená",J104,0)</f>
        <v>0</v>
      </c>
      <c r="BG104" s="232">
        <f>IF(N104="zákl. přenesená",J104,0)</f>
        <v>0</v>
      </c>
      <c r="BH104" s="232">
        <f>IF(N104="sníž. přenesená",J104,0)</f>
        <v>0</v>
      </c>
      <c r="BI104" s="232">
        <f>IF(N104="nulová",J104,0)</f>
        <v>0</v>
      </c>
      <c r="BJ104" s="24" t="s">
        <v>81</v>
      </c>
      <c r="BK104" s="232">
        <f>ROUND(I104*H104,2)</f>
        <v>0</v>
      </c>
      <c r="BL104" s="24" t="s">
        <v>134</v>
      </c>
      <c r="BM104" s="24" t="s">
        <v>206</v>
      </c>
    </row>
    <row r="105" s="1" customFormat="1" ht="16.5" customHeight="1">
      <c r="B105" s="46"/>
      <c r="C105" s="277" t="s">
        <v>192</v>
      </c>
      <c r="D105" s="277" t="s">
        <v>224</v>
      </c>
      <c r="E105" s="278" t="s">
        <v>625</v>
      </c>
      <c r="F105" s="279" t="s">
        <v>626</v>
      </c>
      <c r="G105" s="280" t="s">
        <v>622</v>
      </c>
      <c r="H105" s="281">
        <v>9.3000000000000007</v>
      </c>
      <c r="I105" s="282"/>
      <c r="J105" s="283">
        <f>ROUND(I105*H105,2)</f>
        <v>0</v>
      </c>
      <c r="K105" s="279" t="s">
        <v>596</v>
      </c>
      <c r="L105" s="284"/>
      <c r="M105" s="285" t="s">
        <v>21</v>
      </c>
      <c r="N105" s="286" t="s">
        <v>44</v>
      </c>
      <c r="O105" s="47"/>
      <c r="P105" s="230">
        <f>O105*H105</f>
        <v>0</v>
      </c>
      <c r="Q105" s="230">
        <v>0</v>
      </c>
      <c r="R105" s="230">
        <f>Q105*H105</f>
        <v>0</v>
      </c>
      <c r="S105" s="230">
        <v>0</v>
      </c>
      <c r="T105" s="231">
        <f>S105*H105</f>
        <v>0</v>
      </c>
      <c r="AR105" s="24" t="s">
        <v>146</v>
      </c>
      <c r="AT105" s="24" t="s">
        <v>224</v>
      </c>
      <c r="AU105" s="24" t="s">
        <v>83</v>
      </c>
      <c r="AY105" s="24" t="s">
        <v>128</v>
      </c>
      <c r="BE105" s="232">
        <f>IF(N105="základní",J105,0)</f>
        <v>0</v>
      </c>
      <c r="BF105" s="232">
        <f>IF(N105="snížená",J105,0)</f>
        <v>0</v>
      </c>
      <c r="BG105" s="232">
        <f>IF(N105="zákl. přenesená",J105,0)</f>
        <v>0</v>
      </c>
      <c r="BH105" s="232">
        <f>IF(N105="sníž. přenesená",J105,0)</f>
        <v>0</v>
      </c>
      <c r="BI105" s="232">
        <f>IF(N105="nulová",J105,0)</f>
        <v>0</v>
      </c>
      <c r="BJ105" s="24" t="s">
        <v>81</v>
      </c>
      <c r="BK105" s="232">
        <f>ROUND(I105*H105,2)</f>
        <v>0</v>
      </c>
      <c r="BL105" s="24" t="s">
        <v>134</v>
      </c>
      <c r="BM105" s="24" t="s">
        <v>211</v>
      </c>
    </row>
    <row r="106" s="1" customFormat="1" ht="16.5" customHeight="1">
      <c r="B106" s="46"/>
      <c r="C106" s="221" t="s">
        <v>250</v>
      </c>
      <c r="D106" s="221" t="s">
        <v>130</v>
      </c>
      <c r="E106" s="222" t="s">
        <v>627</v>
      </c>
      <c r="F106" s="223" t="s">
        <v>628</v>
      </c>
      <c r="G106" s="224" t="s">
        <v>264</v>
      </c>
      <c r="H106" s="225">
        <v>6</v>
      </c>
      <c r="I106" s="226"/>
      <c r="J106" s="227">
        <f>ROUND(I106*H106,2)</f>
        <v>0</v>
      </c>
      <c r="K106" s="223" t="s">
        <v>596</v>
      </c>
      <c r="L106" s="72"/>
      <c r="M106" s="228" t="s">
        <v>21</v>
      </c>
      <c r="N106" s="229" t="s">
        <v>44</v>
      </c>
      <c r="O106" s="47"/>
      <c r="P106" s="230">
        <f>O106*H106</f>
        <v>0</v>
      </c>
      <c r="Q106" s="230">
        <v>0</v>
      </c>
      <c r="R106" s="230">
        <f>Q106*H106</f>
        <v>0</v>
      </c>
      <c r="S106" s="230">
        <v>0</v>
      </c>
      <c r="T106" s="231">
        <f>S106*H106</f>
        <v>0</v>
      </c>
      <c r="AR106" s="24" t="s">
        <v>134</v>
      </c>
      <c r="AT106" s="24" t="s">
        <v>130</v>
      </c>
      <c r="AU106" s="24" t="s">
        <v>83</v>
      </c>
      <c r="AY106" s="24" t="s">
        <v>128</v>
      </c>
      <c r="BE106" s="232">
        <f>IF(N106="základní",J106,0)</f>
        <v>0</v>
      </c>
      <c r="BF106" s="232">
        <f>IF(N106="snížená",J106,0)</f>
        <v>0</v>
      </c>
      <c r="BG106" s="232">
        <f>IF(N106="zákl. přenesená",J106,0)</f>
        <v>0</v>
      </c>
      <c r="BH106" s="232">
        <f>IF(N106="sníž. přenesená",J106,0)</f>
        <v>0</v>
      </c>
      <c r="BI106" s="232">
        <f>IF(N106="nulová",J106,0)</f>
        <v>0</v>
      </c>
      <c r="BJ106" s="24" t="s">
        <v>81</v>
      </c>
      <c r="BK106" s="232">
        <f>ROUND(I106*H106,2)</f>
        <v>0</v>
      </c>
      <c r="BL106" s="24" t="s">
        <v>134</v>
      </c>
      <c r="BM106" s="24" t="s">
        <v>215</v>
      </c>
    </row>
    <row r="107" s="1" customFormat="1" ht="25.5" customHeight="1">
      <c r="B107" s="46"/>
      <c r="C107" s="277" t="s">
        <v>202</v>
      </c>
      <c r="D107" s="277" t="s">
        <v>224</v>
      </c>
      <c r="E107" s="278" t="s">
        <v>629</v>
      </c>
      <c r="F107" s="279" t="s">
        <v>630</v>
      </c>
      <c r="G107" s="280" t="s">
        <v>264</v>
      </c>
      <c r="H107" s="281">
        <v>6</v>
      </c>
      <c r="I107" s="282"/>
      <c r="J107" s="283">
        <f>ROUND(I107*H107,2)</f>
        <v>0</v>
      </c>
      <c r="K107" s="279" t="s">
        <v>596</v>
      </c>
      <c r="L107" s="284"/>
      <c r="M107" s="285" t="s">
        <v>21</v>
      </c>
      <c r="N107" s="286" t="s">
        <v>44</v>
      </c>
      <c r="O107" s="47"/>
      <c r="P107" s="230">
        <f>O107*H107</f>
        <v>0</v>
      </c>
      <c r="Q107" s="230">
        <v>0</v>
      </c>
      <c r="R107" s="230">
        <f>Q107*H107</f>
        <v>0</v>
      </c>
      <c r="S107" s="230">
        <v>0</v>
      </c>
      <c r="T107" s="231">
        <f>S107*H107</f>
        <v>0</v>
      </c>
      <c r="AR107" s="24" t="s">
        <v>146</v>
      </c>
      <c r="AT107" s="24" t="s">
        <v>224</v>
      </c>
      <c r="AU107" s="24" t="s">
        <v>83</v>
      </c>
      <c r="AY107" s="24" t="s">
        <v>128</v>
      </c>
      <c r="BE107" s="232">
        <f>IF(N107="základní",J107,0)</f>
        <v>0</v>
      </c>
      <c r="BF107" s="232">
        <f>IF(N107="snížená",J107,0)</f>
        <v>0</v>
      </c>
      <c r="BG107" s="232">
        <f>IF(N107="zákl. přenesená",J107,0)</f>
        <v>0</v>
      </c>
      <c r="BH107" s="232">
        <f>IF(N107="sníž. přenesená",J107,0)</f>
        <v>0</v>
      </c>
      <c r="BI107" s="232">
        <f>IF(N107="nulová",J107,0)</f>
        <v>0</v>
      </c>
      <c r="BJ107" s="24" t="s">
        <v>81</v>
      </c>
      <c r="BK107" s="232">
        <f>ROUND(I107*H107,2)</f>
        <v>0</v>
      </c>
      <c r="BL107" s="24" t="s">
        <v>134</v>
      </c>
      <c r="BM107" s="24" t="s">
        <v>220</v>
      </c>
    </row>
    <row r="108" s="1" customFormat="1" ht="16.5" customHeight="1">
      <c r="B108" s="46"/>
      <c r="C108" s="221" t="s">
        <v>286</v>
      </c>
      <c r="D108" s="221" t="s">
        <v>130</v>
      </c>
      <c r="E108" s="222" t="s">
        <v>627</v>
      </c>
      <c r="F108" s="223" t="s">
        <v>628</v>
      </c>
      <c r="G108" s="224" t="s">
        <v>264</v>
      </c>
      <c r="H108" s="225">
        <v>3</v>
      </c>
      <c r="I108" s="226"/>
      <c r="J108" s="227">
        <f>ROUND(I108*H108,2)</f>
        <v>0</v>
      </c>
      <c r="K108" s="223" t="s">
        <v>596</v>
      </c>
      <c r="L108" s="72"/>
      <c r="M108" s="228" t="s">
        <v>21</v>
      </c>
      <c r="N108" s="229" t="s">
        <v>44</v>
      </c>
      <c r="O108" s="47"/>
      <c r="P108" s="230">
        <f>O108*H108</f>
        <v>0</v>
      </c>
      <c r="Q108" s="230">
        <v>0</v>
      </c>
      <c r="R108" s="230">
        <f>Q108*H108</f>
        <v>0</v>
      </c>
      <c r="S108" s="230">
        <v>0</v>
      </c>
      <c r="T108" s="231">
        <f>S108*H108</f>
        <v>0</v>
      </c>
      <c r="AR108" s="24" t="s">
        <v>134</v>
      </c>
      <c r="AT108" s="24" t="s">
        <v>130</v>
      </c>
      <c r="AU108" s="24" t="s">
        <v>83</v>
      </c>
      <c r="AY108" s="24" t="s">
        <v>128</v>
      </c>
      <c r="BE108" s="232">
        <f>IF(N108="základní",J108,0)</f>
        <v>0</v>
      </c>
      <c r="BF108" s="232">
        <f>IF(N108="snížená",J108,0)</f>
        <v>0</v>
      </c>
      <c r="BG108" s="232">
        <f>IF(N108="zákl. přenesená",J108,0)</f>
        <v>0</v>
      </c>
      <c r="BH108" s="232">
        <f>IF(N108="sníž. přenesená",J108,0)</f>
        <v>0</v>
      </c>
      <c r="BI108" s="232">
        <f>IF(N108="nulová",J108,0)</f>
        <v>0</v>
      </c>
      <c r="BJ108" s="24" t="s">
        <v>81</v>
      </c>
      <c r="BK108" s="232">
        <f>ROUND(I108*H108,2)</f>
        <v>0</v>
      </c>
      <c r="BL108" s="24" t="s">
        <v>134</v>
      </c>
      <c r="BM108" s="24" t="s">
        <v>227</v>
      </c>
    </row>
    <row r="109" s="1" customFormat="1" ht="16.5" customHeight="1">
      <c r="B109" s="46"/>
      <c r="C109" s="277" t="s">
        <v>206</v>
      </c>
      <c r="D109" s="277" t="s">
        <v>224</v>
      </c>
      <c r="E109" s="278" t="s">
        <v>631</v>
      </c>
      <c r="F109" s="279" t="s">
        <v>632</v>
      </c>
      <c r="G109" s="280" t="s">
        <v>264</v>
      </c>
      <c r="H109" s="281">
        <v>3</v>
      </c>
      <c r="I109" s="282"/>
      <c r="J109" s="283">
        <f>ROUND(I109*H109,2)</f>
        <v>0</v>
      </c>
      <c r="K109" s="279" t="s">
        <v>596</v>
      </c>
      <c r="L109" s="284"/>
      <c r="M109" s="285" t="s">
        <v>21</v>
      </c>
      <c r="N109" s="286" t="s">
        <v>44</v>
      </c>
      <c r="O109" s="47"/>
      <c r="P109" s="230">
        <f>O109*H109</f>
        <v>0</v>
      </c>
      <c r="Q109" s="230">
        <v>0</v>
      </c>
      <c r="R109" s="230">
        <f>Q109*H109</f>
        <v>0</v>
      </c>
      <c r="S109" s="230">
        <v>0</v>
      </c>
      <c r="T109" s="231">
        <f>S109*H109</f>
        <v>0</v>
      </c>
      <c r="AR109" s="24" t="s">
        <v>146</v>
      </c>
      <c r="AT109" s="24" t="s">
        <v>224</v>
      </c>
      <c r="AU109" s="24" t="s">
        <v>83</v>
      </c>
      <c r="AY109" s="24" t="s">
        <v>128</v>
      </c>
      <c r="BE109" s="232">
        <f>IF(N109="základní",J109,0)</f>
        <v>0</v>
      </c>
      <c r="BF109" s="232">
        <f>IF(N109="snížená",J109,0)</f>
        <v>0</v>
      </c>
      <c r="BG109" s="232">
        <f>IF(N109="zákl. přenesená",J109,0)</f>
        <v>0</v>
      </c>
      <c r="BH109" s="232">
        <f>IF(N109="sníž. přenesená",J109,0)</f>
        <v>0</v>
      </c>
      <c r="BI109" s="232">
        <f>IF(N109="nulová",J109,0)</f>
        <v>0</v>
      </c>
      <c r="BJ109" s="24" t="s">
        <v>81</v>
      </c>
      <c r="BK109" s="232">
        <f>ROUND(I109*H109,2)</f>
        <v>0</v>
      </c>
      <c r="BL109" s="24" t="s">
        <v>134</v>
      </c>
      <c r="BM109" s="24" t="s">
        <v>231</v>
      </c>
    </row>
    <row r="110" s="1" customFormat="1" ht="25.5" customHeight="1">
      <c r="B110" s="46"/>
      <c r="C110" s="221" t="s">
        <v>293</v>
      </c>
      <c r="D110" s="221" t="s">
        <v>130</v>
      </c>
      <c r="E110" s="222" t="s">
        <v>633</v>
      </c>
      <c r="F110" s="223" t="s">
        <v>634</v>
      </c>
      <c r="G110" s="224" t="s">
        <v>264</v>
      </c>
      <c r="H110" s="225">
        <v>1</v>
      </c>
      <c r="I110" s="226"/>
      <c r="J110" s="227">
        <f>ROUND(I110*H110,2)</f>
        <v>0</v>
      </c>
      <c r="K110" s="223" t="s">
        <v>596</v>
      </c>
      <c r="L110" s="72"/>
      <c r="M110" s="228" t="s">
        <v>21</v>
      </c>
      <c r="N110" s="229" t="s">
        <v>44</v>
      </c>
      <c r="O110" s="47"/>
      <c r="P110" s="230">
        <f>O110*H110</f>
        <v>0</v>
      </c>
      <c r="Q110" s="230">
        <v>0</v>
      </c>
      <c r="R110" s="230">
        <f>Q110*H110</f>
        <v>0</v>
      </c>
      <c r="S110" s="230">
        <v>0</v>
      </c>
      <c r="T110" s="231">
        <f>S110*H110</f>
        <v>0</v>
      </c>
      <c r="AR110" s="24" t="s">
        <v>134</v>
      </c>
      <c r="AT110" s="24" t="s">
        <v>130</v>
      </c>
      <c r="AU110" s="24" t="s">
        <v>83</v>
      </c>
      <c r="AY110" s="24" t="s">
        <v>128</v>
      </c>
      <c r="BE110" s="232">
        <f>IF(N110="základní",J110,0)</f>
        <v>0</v>
      </c>
      <c r="BF110" s="232">
        <f>IF(N110="snížená",J110,0)</f>
        <v>0</v>
      </c>
      <c r="BG110" s="232">
        <f>IF(N110="zákl. přenesená",J110,0)</f>
        <v>0</v>
      </c>
      <c r="BH110" s="232">
        <f>IF(N110="sníž. přenesená",J110,0)</f>
        <v>0</v>
      </c>
      <c r="BI110" s="232">
        <f>IF(N110="nulová",J110,0)</f>
        <v>0</v>
      </c>
      <c r="BJ110" s="24" t="s">
        <v>81</v>
      </c>
      <c r="BK110" s="232">
        <f>ROUND(I110*H110,2)</f>
        <v>0</v>
      </c>
      <c r="BL110" s="24" t="s">
        <v>134</v>
      </c>
      <c r="BM110" s="24" t="s">
        <v>236</v>
      </c>
    </row>
    <row r="111" s="1" customFormat="1" ht="38.25" customHeight="1">
      <c r="B111" s="46"/>
      <c r="C111" s="221" t="s">
        <v>211</v>
      </c>
      <c r="D111" s="221" t="s">
        <v>130</v>
      </c>
      <c r="E111" s="222" t="s">
        <v>635</v>
      </c>
      <c r="F111" s="223" t="s">
        <v>636</v>
      </c>
      <c r="G111" s="224" t="s">
        <v>165</v>
      </c>
      <c r="H111" s="225">
        <v>30</v>
      </c>
      <c r="I111" s="226"/>
      <c r="J111" s="227">
        <f>ROUND(I111*H111,2)</f>
        <v>0</v>
      </c>
      <c r="K111" s="223" t="s">
        <v>596</v>
      </c>
      <c r="L111" s="72"/>
      <c r="M111" s="228" t="s">
        <v>21</v>
      </c>
      <c r="N111" s="229" t="s">
        <v>44</v>
      </c>
      <c r="O111" s="47"/>
      <c r="P111" s="230">
        <f>O111*H111</f>
        <v>0</v>
      </c>
      <c r="Q111" s="230">
        <v>0</v>
      </c>
      <c r="R111" s="230">
        <f>Q111*H111</f>
        <v>0</v>
      </c>
      <c r="S111" s="230">
        <v>0</v>
      </c>
      <c r="T111" s="231">
        <f>S111*H111</f>
        <v>0</v>
      </c>
      <c r="AR111" s="24" t="s">
        <v>134</v>
      </c>
      <c r="AT111" s="24" t="s">
        <v>130</v>
      </c>
      <c r="AU111" s="24" t="s">
        <v>83</v>
      </c>
      <c r="AY111" s="24" t="s">
        <v>128</v>
      </c>
      <c r="BE111" s="232">
        <f>IF(N111="základní",J111,0)</f>
        <v>0</v>
      </c>
      <c r="BF111" s="232">
        <f>IF(N111="snížená",J111,0)</f>
        <v>0</v>
      </c>
      <c r="BG111" s="232">
        <f>IF(N111="zákl. přenesená",J111,0)</f>
        <v>0</v>
      </c>
      <c r="BH111" s="232">
        <f>IF(N111="sníž. přenesená",J111,0)</f>
        <v>0</v>
      </c>
      <c r="BI111" s="232">
        <f>IF(N111="nulová",J111,0)</f>
        <v>0</v>
      </c>
      <c r="BJ111" s="24" t="s">
        <v>81</v>
      </c>
      <c r="BK111" s="232">
        <f>ROUND(I111*H111,2)</f>
        <v>0</v>
      </c>
      <c r="BL111" s="24" t="s">
        <v>134</v>
      </c>
      <c r="BM111" s="24" t="s">
        <v>240</v>
      </c>
    </row>
    <row r="112" s="1" customFormat="1" ht="16.5" customHeight="1">
      <c r="B112" s="46"/>
      <c r="C112" s="277" t="s">
        <v>299</v>
      </c>
      <c r="D112" s="277" t="s">
        <v>224</v>
      </c>
      <c r="E112" s="278" t="s">
        <v>637</v>
      </c>
      <c r="F112" s="279" t="s">
        <v>638</v>
      </c>
      <c r="G112" s="280" t="s">
        <v>165</v>
      </c>
      <c r="H112" s="281">
        <v>30</v>
      </c>
      <c r="I112" s="282"/>
      <c r="J112" s="283">
        <f>ROUND(I112*H112,2)</f>
        <v>0</v>
      </c>
      <c r="K112" s="279" t="s">
        <v>596</v>
      </c>
      <c r="L112" s="284"/>
      <c r="M112" s="285" t="s">
        <v>21</v>
      </c>
      <c r="N112" s="286" t="s">
        <v>44</v>
      </c>
      <c r="O112" s="47"/>
      <c r="P112" s="230">
        <f>O112*H112</f>
        <v>0</v>
      </c>
      <c r="Q112" s="230">
        <v>0</v>
      </c>
      <c r="R112" s="230">
        <f>Q112*H112</f>
        <v>0</v>
      </c>
      <c r="S112" s="230">
        <v>0</v>
      </c>
      <c r="T112" s="231">
        <f>S112*H112</f>
        <v>0</v>
      </c>
      <c r="AR112" s="24" t="s">
        <v>146</v>
      </c>
      <c r="AT112" s="24" t="s">
        <v>224</v>
      </c>
      <c r="AU112" s="24" t="s">
        <v>83</v>
      </c>
      <c r="AY112" s="24" t="s">
        <v>128</v>
      </c>
      <c r="BE112" s="232">
        <f>IF(N112="základní",J112,0)</f>
        <v>0</v>
      </c>
      <c r="BF112" s="232">
        <f>IF(N112="snížená",J112,0)</f>
        <v>0</v>
      </c>
      <c r="BG112" s="232">
        <f>IF(N112="zákl. přenesená",J112,0)</f>
        <v>0</v>
      </c>
      <c r="BH112" s="232">
        <f>IF(N112="sníž. přenesená",J112,0)</f>
        <v>0</v>
      </c>
      <c r="BI112" s="232">
        <f>IF(N112="nulová",J112,0)</f>
        <v>0</v>
      </c>
      <c r="BJ112" s="24" t="s">
        <v>81</v>
      </c>
      <c r="BK112" s="232">
        <f>ROUND(I112*H112,2)</f>
        <v>0</v>
      </c>
      <c r="BL112" s="24" t="s">
        <v>134</v>
      </c>
      <c r="BM112" s="24" t="s">
        <v>244</v>
      </c>
    </row>
    <row r="113" s="1" customFormat="1" ht="38.25" customHeight="1">
      <c r="B113" s="46"/>
      <c r="C113" s="221" t="s">
        <v>215</v>
      </c>
      <c r="D113" s="221" t="s">
        <v>130</v>
      </c>
      <c r="E113" s="222" t="s">
        <v>639</v>
      </c>
      <c r="F113" s="223" t="s">
        <v>640</v>
      </c>
      <c r="G113" s="224" t="s">
        <v>165</v>
      </c>
      <c r="H113" s="225">
        <v>105</v>
      </c>
      <c r="I113" s="226"/>
      <c r="J113" s="227">
        <f>ROUND(I113*H113,2)</f>
        <v>0</v>
      </c>
      <c r="K113" s="223" t="s">
        <v>596</v>
      </c>
      <c r="L113" s="72"/>
      <c r="M113" s="228" t="s">
        <v>21</v>
      </c>
      <c r="N113" s="229" t="s">
        <v>44</v>
      </c>
      <c r="O113" s="47"/>
      <c r="P113" s="230">
        <f>O113*H113</f>
        <v>0</v>
      </c>
      <c r="Q113" s="230">
        <v>0</v>
      </c>
      <c r="R113" s="230">
        <f>Q113*H113</f>
        <v>0</v>
      </c>
      <c r="S113" s="230">
        <v>0</v>
      </c>
      <c r="T113" s="231">
        <f>S113*H113</f>
        <v>0</v>
      </c>
      <c r="AR113" s="24" t="s">
        <v>134</v>
      </c>
      <c r="AT113" s="24" t="s">
        <v>130</v>
      </c>
      <c r="AU113" s="24" t="s">
        <v>83</v>
      </c>
      <c r="AY113" s="24" t="s">
        <v>128</v>
      </c>
      <c r="BE113" s="232">
        <f>IF(N113="základní",J113,0)</f>
        <v>0</v>
      </c>
      <c r="BF113" s="232">
        <f>IF(N113="snížená",J113,0)</f>
        <v>0</v>
      </c>
      <c r="BG113" s="232">
        <f>IF(N113="zákl. přenesená",J113,0)</f>
        <v>0</v>
      </c>
      <c r="BH113" s="232">
        <f>IF(N113="sníž. přenesená",J113,0)</f>
        <v>0</v>
      </c>
      <c r="BI113" s="232">
        <f>IF(N113="nulová",J113,0)</f>
        <v>0</v>
      </c>
      <c r="BJ113" s="24" t="s">
        <v>81</v>
      </c>
      <c r="BK113" s="232">
        <f>ROUND(I113*H113,2)</f>
        <v>0</v>
      </c>
      <c r="BL113" s="24" t="s">
        <v>134</v>
      </c>
      <c r="BM113" s="24" t="s">
        <v>248</v>
      </c>
    </row>
    <row r="114" s="1" customFormat="1" ht="16.5" customHeight="1">
      <c r="B114" s="46"/>
      <c r="C114" s="277" t="s">
        <v>261</v>
      </c>
      <c r="D114" s="277" t="s">
        <v>224</v>
      </c>
      <c r="E114" s="278" t="s">
        <v>641</v>
      </c>
      <c r="F114" s="279" t="s">
        <v>642</v>
      </c>
      <c r="G114" s="280" t="s">
        <v>165</v>
      </c>
      <c r="H114" s="281">
        <v>105</v>
      </c>
      <c r="I114" s="282"/>
      <c r="J114" s="283">
        <f>ROUND(I114*H114,2)</f>
        <v>0</v>
      </c>
      <c r="K114" s="279" t="s">
        <v>596</v>
      </c>
      <c r="L114" s="284"/>
      <c r="M114" s="285" t="s">
        <v>21</v>
      </c>
      <c r="N114" s="286" t="s">
        <v>44</v>
      </c>
      <c r="O114" s="47"/>
      <c r="P114" s="230">
        <f>O114*H114</f>
        <v>0</v>
      </c>
      <c r="Q114" s="230">
        <v>0</v>
      </c>
      <c r="R114" s="230">
        <f>Q114*H114</f>
        <v>0</v>
      </c>
      <c r="S114" s="230">
        <v>0</v>
      </c>
      <c r="T114" s="231">
        <f>S114*H114</f>
        <v>0</v>
      </c>
      <c r="AR114" s="24" t="s">
        <v>146</v>
      </c>
      <c r="AT114" s="24" t="s">
        <v>224</v>
      </c>
      <c r="AU114" s="24" t="s">
        <v>83</v>
      </c>
      <c r="AY114" s="24" t="s">
        <v>128</v>
      </c>
      <c r="BE114" s="232">
        <f>IF(N114="základní",J114,0)</f>
        <v>0</v>
      </c>
      <c r="BF114" s="232">
        <f>IF(N114="snížená",J114,0)</f>
        <v>0</v>
      </c>
      <c r="BG114" s="232">
        <f>IF(N114="zákl. přenesená",J114,0)</f>
        <v>0</v>
      </c>
      <c r="BH114" s="232">
        <f>IF(N114="sníž. přenesená",J114,0)</f>
        <v>0</v>
      </c>
      <c r="BI114" s="232">
        <f>IF(N114="nulová",J114,0)</f>
        <v>0</v>
      </c>
      <c r="BJ114" s="24" t="s">
        <v>81</v>
      </c>
      <c r="BK114" s="232">
        <f>ROUND(I114*H114,2)</f>
        <v>0</v>
      </c>
      <c r="BL114" s="24" t="s">
        <v>134</v>
      </c>
      <c r="BM114" s="24" t="s">
        <v>253</v>
      </c>
    </row>
    <row r="115" s="1" customFormat="1" ht="16.5" customHeight="1">
      <c r="B115" s="46"/>
      <c r="C115" s="277" t="s">
        <v>220</v>
      </c>
      <c r="D115" s="277" t="s">
        <v>224</v>
      </c>
      <c r="E115" s="278" t="s">
        <v>643</v>
      </c>
      <c r="F115" s="279" t="s">
        <v>644</v>
      </c>
      <c r="G115" s="280" t="s">
        <v>466</v>
      </c>
      <c r="H115" s="281">
        <v>1</v>
      </c>
      <c r="I115" s="282"/>
      <c r="J115" s="283">
        <f>ROUND(I115*H115,2)</f>
        <v>0</v>
      </c>
      <c r="K115" s="279" t="s">
        <v>21</v>
      </c>
      <c r="L115" s="284"/>
      <c r="M115" s="285" t="s">
        <v>21</v>
      </c>
      <c r="N115" s="286" t="s">
        <v>44</v>
      </c>
      <c r="O115" s="47"/>
      <c r="P115" s="230">
        <f>O115*H115</f>
        <v>0</v>
      </c>
      <c r="Q115" s="230">
        <v>0</v>
      </c>
      <c r="R115" s="230">
        <f>Q115*H115</f>
        <v>0</v>
      </c>
      <c r="S115" s="230">
        <v>0</v>
      </c>
      <c r="T115" s="231">
        <f>S115*H115</f>
        <v>0</v>
      </c>
      <c r="AR115" s="24" t="s">
        <v>146</v>
      </c>
      <c r="AT115" s="24" t="s">
        <v>224</v>
      </c>
      <c r="AU115" s="24" t="s">
        <v>83</v>
      </c>
      <c r="AY115" s="24" t="s">
        <v>128</v>
      </c>
      <c r="BE115" s="232">
        <f>IF(N115="základní",J115,0)</f>
        <v>0</v>
      </c>
      <c r="BF115" s="232">
        <f>IF(N115="snížená",J115,0)</f>
        <v>0</v>
      </c>
      <c r="BG115" s="232">
        <f>IF(N115="zákl. přenesená",J115,0)</f>
        <v>0</v>
      </c>
      <c r="BH115" s="232">
        <f>IF(N115="sníž. přenesená",J115,0)</f>
        <v>0</v>
      </c>
      <c r="BI115" s="232">
        <f>IF(N115="nulová",J115,0)</f>
        <v>0</v>
      </c>
      <c r="BJ115" s="24" t="s">
        <v>81</v>
      </c>
      <c r="BK115" s="232">
        <f>ROUND(I115*H115,2)</f>
        <v>0</v>
      </c>
      <c r="BL115" s="24" t="s">
        <v>134</v>
      </c>
      <c r="BM115" s="24" t="s">
        <v>260</v>
      </c>
    </row>
    <row r="116" s="10" customFormat="1" ht="29.88" customHeight="1">
      <c r="B116" s="205"/>
      <c r="C116" s="206"/>
      <c r="D116" s="207" t="s">
        <v>72</v>
      </c>
      <c r="E116" s="219" t="s">
        <v>645</v>
      </c>
      <c r="F116" s="219" t="s">
        <v>646</v>
      </c>
      <c r="G116" s="206"/>
      <c r="H116" s="206"/>
      <c r="I116" s="209"/>
      <c r="J116" s="220">
        <f>BK116</f>
        <v>0</v>
      </c>
      <c r="K116" s="206"/>
      <c r="L116" s="211"/>
      <c r="M116" s="212"/>
      <c r="N116" s="213"/>
      <c r="O116" s="213"/>
      <c r="P116" s="214">
        <f>SUM(P117:P137)</f>
        <v>0</v>
      </c>
      <c r="Q116" s="213"/>
      <c r="R116" s="214">
        <f>SUM(R117:R137)</f>
        <v>0</v>
      </c>
      <c r="S116" s="213"/>
      <c r="T116" s="215">
        <f>SUM(T117:T137)</f>
        <v>0</v>
      </c>
      <c r="AR116" s="216" t="s">
        <v>81</v>
      </c>
      <c r="AT116" s="217" t="s">
        <v>72</v>
      </c>
      <c r="AU116" s="217" t="s">
        <v>81</v>
      </c>
      <c r="AY116" s="216" t="s">
        <v>128</v>
      </c>
      <c r="BK116" s="218">
        <f>SUM(BK117:BK137)</f>
        <v>0</v>
      </c>
    </row>
    <row r="117" s="1" customFormat="1" ht="16.5" customHeight="1">
      <c r="B117" s="46"/>
      <c r="C117" s="221" t="s">
        <v>316</v>
      </c>
      <c r="D117" s="221" t="s">
        <v>130</v>
      </c>
      <c r="E117" s="222" t="s">
        <v>647</v>
      </c>
      <c r="F117" s="223" t="s">
        <v>648</v>
      </c>
      <c r="G117" s="224" t="s">
        <v>649</v>
      </c>
      <c r="H117" s="225">
        <v>1</v>
      </c>
      <c r="I117" s="226"/>
      <c r="J117" s="227">
        <f>ROUND(I117*H117,2)</f>
        <v>0</v>
      </c>
      <c r="K117" s="223" t="s">
        <v>596</v>
      </c>
      <c r="L117" s="72"/>
      <c r="M117" s="228" t="s">
        <v>21</v>
      </c>
      <c r="N117" s="229" t="s">
        <v>44</v>
      </c>
      <c r="O117" s="47"/>
      <c r="P117" s="230">
        <f>O117*H117</f>
        <v>0</v>
      </c>
      <c r="Q117" s="230">
        <v>0</v>
      </c>
      <c r="R117" s="230">
        <f>Q117*H117</f>
        <v>0</v>
      </c>
      <c r="S117" s="230">
        <v>0</v>
      </c>
      <c r="T117" s="231">
        <f>S117*H117</f>
        <v>0</v>
      </c>
      <c r="AR117" s="24" t="s">
        <v>134</v>
      </c>
      <c r="AT117" s="24" t="s">
        <v>130</v>
      </c>
      <c r="AU117" s="24" t="s">
        <v>83</v>
      </c>
      <c r="AY117" s="24" t="s">
        <v>128</v>
      </c>
      <c r="BE117" s="232">
        <f>IF(N117="základní",J117,0)</f>
        <v>0</v>
      </c>
      <c r="BF117" s="232">
        <f>IF(N117="snížená",J117,0)</f>
        <v>0</v>
      </c>
      <c r="BG117" s="232">
        <f>IF(N117="zákl. přenesená",J117,0)</f>
        <v>0</v>
      </c>
      <c r="BH117" s="232">
        <f>IF(N117="sníž. přenesená",J117,0)</f>
        <v>0</v>
      </c>
      <c r="BI117" s="232">
        <f>IF(N117="nulová",J117,0)</f>
        <v>0</v>
      </c>
      <c r="BJ117" s="24" t="s">
        <v>81</v>
      </c>
      <c r="BK117" s="232">
        <f>ROUND(I117*H117,2)</f>
        <v>0</v>
      </c>
      <c r="BL117" s="24" t="s">
        <v>134</v>
      </c>
      <c r="BM117" s="24" t="s">
        <v>265</v>
      </c>
    </row>
    <row r="118" s="1" customFormat="1" ht="25.5" customHeight="1">
      <c r="B118" s="46"/>
      <c r="C118" s="221" t="s">
        <v>227</v>
      </c>
      <c r="D118" s="221" t="s">
        <v>130</v>
      </c>
      <c r="E118" s="222" t="s">
        <v>650</v>
      </c>
      <c r="F118" s="223" t="s">
        <v>651</v>
      </c>
      <c r="G118" s="224" t="s">
        <v>133</v>
      </c>
      <c r="H118" s="225">
        <v>8</v>
      </c>
      <c r="I118" s="226"/>
      <c r="J118" s="227">
        <f>ROUND(I118*H118,2)</f>
        <v>0</v>
      </c>
      <c r="K118" s="223" t="s">
        <v>596</v>
      </c>
      <c r="L118" s="72"/>
      <c r="M118" s="228" t="s">
        <v>21</v>
      </c>
      <c r="N118" s="229" t="s">
        <v>44</v>
      </c>
      <c r="O118" s="47"/>
      <c r="P118" s="230">
        <f>O118*H118</f>
        <v>0</v>
      </c>
      <c r="Q118" s="230">
        <v>0</v>
      </c>
      <c r="R118" s="230">
        <f>Q118*H118</f>
        <v>0</v>
      </c>
      <c r="S118" s="230">
        <v>0</v>
      </c>
      <c r="T118" s="231">
        <f>S118*H118</f>
        <v>0</v>
      </c>
      <c r="AR118" s="24" t="s">
        <v>134</v>
      </c>
      <c r="AT118" s="24" t="s">
        <v>130</v>
      </c>
      <c r="AU118" s="24" t="s">
        <v>83</v>
      </c>
      <c r="AY118" s="24" t="s">
        <v>128</v>
      </c>
      <c r="BE118" s="232">
        <f>IF(N118="základní",J118,0)</f>
        <v>0</v>
      </c>
      <c r="BF118" s="232">
        <f>IF(N118="snížená",J118,0)</f>
        <v>0</v>
      </c>
      <c r="BG118" s="232">
        <f>IF(N118="zákl. přenesená",J118,0)</f>
        <v>0</v>
      </c>
      <c r="BH118" s="232">
        <f>IF(N118="sníž. přenesená",J118,0)</f>
        <v>0</v>
      </c>
      <c r="BI118" s="232">
        <f>IF(N118="nulová",J118,0)</f>
        <v>0</v>
      </c>
      <c r="BJ118" s="24" t="s">
        <v>81</v>
      </c>
      <c r="BK118" s="232">
        <f>ROUND(I118*H118,2)</f>
        <v>0</v>
      </c>
      <c r="BL118" s="24" t="s">
        <v>134</v>
      </c>
      <c r="BM118" s="24" t="s">
        <v>269</v>
      </c>
    </row>
    <row r="119" s="1" customFormat="1" ht="51" customHeight="1">
      <c r="B119" s="46"/>
      <c r="C119" s="221" t="s">
        <v>334</v>
      </c>
      <c r="D119" s="221" t="s">
        <v>130</v>
      </c>
      <c r="E119" s="222" t="s">
        <v>652</v>
      </c>
      <c r="F119" s="223" t="s">
        <v>653</v>
      </c>
      <c r="G119" s="224" t="s">
        <v>264</v>
      </c>
      <c r="H119" s="225">
        <v>3</v>
      </c>
      <c r="I119" s="226"/>
      <c r="J119" s="227">
        <f>ROUND(I119*H119,2)</f>
        <v>0</v>
      </c>
      <c r="K119" s="223" t="s">
        <v>596</v>
      </c>
      <c r="L119" s="72"/>
      <c r="M119" s="228" t="s">
        <v>21</v>
      </c>
      <c r="N119" s="229" t="s">
        <v>44</v>
      </c>
      <c r="O119" s="47"/>
      <c r="P119" s="230">
        <f>O119*H119</f>
        <v>0</v>
      </c>
      <c r="Q119" s="230">
        <v>0</v>
      </c>
      <c r="R119" s="230">
        <f>Q119*H119</f>
        <v>0</v>
      </c>
      <c r="S119" s="230">
        <v>0</v>
      </c>
      <c r="T119" s="231">
        <f>S119*H119</f>
        <v>0</v>
      </c>
      <c r="AR119" s="24" t="s">
        <v>134</v>
      </c>
      <c r="AT119" s="24" t="s">
        <v>130</v>
      </c>
      <c r="AU119" s="24" t="s">
        <v>83</v>
      </c>
      <c r="AY119" s="24" t="s">
        <v>128</v>
      </c>
      <c r="BE119" s="232">
        <f>IF(N119="základní",J119,0)</f>
        <v>0</v>
      </c>
      <c r="BF119" s="232">
        <f>IF(N119="snížená",J119,0)</f>
        <v>0</v>
      </c>
      <c r="BG119" s="232">
        <f>IF(N119="zákl. přenesená",J119,0)</f>
        <v>0</v>
      </c>
      <c r="BH119" s="232">
        <f>IF(N119="sníž. přenesená",J119,0)</f>
        <v>0</v>
      </c>
      <c r="BI119" s="232">
        <f>IF(N119="nulová",J119,0)</f>
        <v>0</v>
      </c>
      <c r="BJ119" s="24" t="s">
        <v>81</v>
      </c>
      <c r="BK119" s="232">
        <f>ROUND(I119*H119,2)</f>
        <v>0</v>
      </c>
      <c r="BL119" s="24" t="s">
        <v>134</v>
      </c>
      <c r="BM119" s="24" t="s">
        <v>273</v>
      </c>
    </row>
    <row r="120" s="1" customFormat="1" ht="16.5" customHeight="1">
      <c r="B120" s="46"/>
      <c r="C120" s="277" t="s">
        <v>236</v>
      </c>
      <c r="D120" s="277" t="s">
        <v>224</v>
      </c>
      <c r="E120" s="278" t="s">
        <v>654</v>
      </c>
      <c r="F120" s="279" t="s">
        <v>655</v>
      </c>
      <c r="G120" s="280" t="s">
        <v>264</v>
      </c>
      <c r="H120" s="281">
        <v>3</v>
      </c>
      <c r="I120" s="282"/>
      <c r="J120" s="283">
        <f>ROUND(I120*H120,2)</f>
        <v>0</v>
      </c>
      <c r="K120" s="279" t="s">
        <v>596</v>
      </c>
      <c r="L120" s="284"/>
      <c r="M120" s="285" t="s">
        <v>21</v>
      </c>
      <c r="N120" s="286" t="s">
        <v>44</v>
      </c>
      <c r="O120" s="47"/>
      <c r="P120" s="230">
        <f>O120*H120</f>
        <v>0</v>
      </c>
      <c r="Q120" s="230">
        <v>0</v>
      </c>
      <c r="R120" s="230">
        <f>Q120*H120</f>
        <v>0</v>
      </c>
      <c r="S120" s="230">
        <v>0</v>
      </c>
      <c r="T120" s="231">
        <f>S120*H120</f>
        <v>0</v>
      </c>
      <c r="AR120" s="24" t="s">
        <v>146</v>
      </c>
      <c r="AT120" s="24" t="s">
        <v>224</v>
      </c>
      <c r="AU120" s="24" t="s">
        <v>83</v>
      </c>
      <c r="AY120" s="24" t="s">
        <v>128</v>
      </c>
      <c r="BE120" s="232">
        <f>IF(N120="základní",J120,0)</f>
        <v>0</v>
      </c>
      <c r="BF120" s="232">
        <f>IF(N120="snížená",J120,0)</f>
        <v>0</v>
      </c>
      <c r="BG120" s="232">
        <f>IF(N120="zákl. přenesená",J120,0)</f>
        <v>0</v>
      </c>
      <c r="BH120" s="232">
        <f>IF(N120="sníž. přenesená",J120,0)</f>
        <v>0</v>
      </c>
      <c r="BI120" s="232">
        <f>IF(N120="nulová",J120,0)</f>
        <v>0</v>
      </c>
      <c r="BJ120" s="24" t="s">
        <v>81</v>
      </c>
      <c r="BK120" s="232">
        <f>ROUND(I120*H120,2)</f>
        <v>0</v>
      </c>
      <c r="BL120" s="24" t="s">
        <v>134</v>
      </c>
      <c r="BM120" s="24" t="s">
        <v>277</v>
      </c>
    </row>
    <row r="121" s="1" customFormat="1" ht="51" customHeight="1">
      <c r="B121" s="46"/>
      <c r="C121" s="221" t="s">
        <v>343</v>
      </c>
      <c r="D121" s="221" t="s">
        <v>130</v>
      </c>
      <c r="E121" s="222" t="s">
        <v>656</v>
      </c>
      <c r="F121" s="223" t="s">
        <v>657</v>
      </c>
      <c r="G121" s="224" t="s">
        <v>165</v>
      </c>
      <c r="H121" s="225">
        <v>77</v>
      </c>
      <c r="I121" s="226"/>
      <c r="J121" s="227">
        <f>ROUND(I121*H121,2)</f>
        <v>0</v>
      </c>
      <c r="K121" s="223" t="s">
        <v>596</v>
      </c>
      <c r="L121" s="72"/>
      <c r="M121" s="228" t="s">
        <v>21</v>
      </c>
      <c r="N121" s="229" t="s">
        <v>44</v>
      </c>
      <c r="O121" s="47"/>
      <c r="P121" s="230">
        <f>O121*H121</f>
        <v>0</v>
      </c>
      <c r="Q121" s="230">
        <v>0</v>
      </c>
      <c r="R121" s="230">
        <f>Q121*H121</f>
        <v>0</v>
      </c>
      <c r="S121" s="230">
        <v>0</v>
      </c>
      <c r="T121" s="231">
        <f>S121*H121</f>
        <v>0</v>
      </c>
      <c r="AR121" s="24" t="s">
        <v>134</v>
      </c>
      <c r="AT121" s="24" t="s">
        <v>130</v>
      </c>
      <c r="AU121" s="24" t="s">
        <v>83</v>
      </c>
      <c r="AY121" s="24" t="s">
        <v>128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24" t="s">
        <v>81</v>
      </c>
      <c r="BK121" s="232">
        <f>ROUND(I121*H121,2)</f>
        <v>0</v>
      </c>
      <c r="BL121" s="24" t="s">
        <v>134</v>
      </c>
      <c r="BM121" s="24" t="s">
        <v>281</v>
      </c>
    </row>
    <row r="122" s="1" customFormat="1" ht="51" customHeight="1">
      <c r="B122" s="46"/>
      <c r="C122" s="221" t="s">
        <v>240</v>
      </c>
      <c r="D122" s="221" t="s">
        <v>130</v>
      </c>
      <c r="E122" s="222" t="s">
        <v>658</v>
      </c>
      <c r="F122" s="223" t="s">
        <v>659</v>
      </c>
      <c r="G122" s="224" t="s">
        <v>165</v>
      </c>
      <c r="H122" s="225">
        <v>14</v>
      </c>
      <c r="I122" s="226"/>
      <c r="J122" s="227">
        <f>ROUND(I122*H122,2)</f>
        <v>0</v>
      </c>
      <c r="K122" s="223" t="s">
        <v>596</v>
      </c>
      <c r="L122" s="72"/>
      <c r="M122" s="228" t="s">
        <v>21</v>
      </c>
      <c r="N122" s="229" t="s">
        <v>44</v>
      </c>
      <c r="O122" s="47"/>
      <c r="P122" s="230">
        <f>O122*H122</f>
        <v>0</v>
      </c>
      <c r="Q122" s="230">
        <v>0</v>
      </c>
      <c r="R122" s="230">
        <f>Q122*H122</f>
        <v>0</v>
      </c>
      <c r="S122" s="230">
        <v>0</v>
      </c>
      <c r="T122" s="231">
        <f>S122*H122</f>
        <v>0</v>
      </c>
      <c r="AR122" s="24" t="s">
        <v>134</v>
      </c>
      <c r="AT122" s="24" t="s">
        <v>130</v>
      </c>
      <c r="AU122" s="24" t="s">
        <v>83</v>
      </c>
      <c r="AY122" s="24" t="s">
        <v>128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24" t="s">
        <v>81</v>
      </c>
      <c r="BK122" s="232">
        <f>ROUND(I122*H122,2)</f>
        <v>0</v>
      </c>
      <c r="BL122" s="24" t="s">
        <v>134</v>
      </c>
      <c r="BM122" s="24" t="s">
        <v>285</v>
      </c>
    </row>
    <row r="123" s="1" customFormat="1" ht="38.25" customHeight="1">
      <c r="B123" s="46"/>
      <c r="C123" s="221" t="s">
        <v>354</v>
      </c>
      <c r="D123" s="221" t="s">
        <v>130</v>
      </c>
      <c r="E123" s="222" t="s">
        <v>660</v>
      </c>
      <c r="F123" s="223" t="s">
        <v>661</v>
      </c>
      <c r="G123" s="224" t="s">
        <v>165</v>
      </c>
      <c r="H123" s="225">
        <v>91</v>
      </c>
      <c r="I123" s="226"/>
      <c r="J123" s="227">
        <f>ROUND(I123*H123,2)</f>
        <v>0</v>
      </c>
      <c r="K123" s="223" t="s">
        <v>596</v>
      </c>
      <c r="L123" s="72"/>
      <c r="M123" s="228" t="s">
        <v>21</v>
      </c>
      <c r="N123" s="229" t="s">
        <v>44</v>
      </c>
      <c r="O123" s="47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AR123" s="24" t="s">
        <v>134</v>
      </c>
      <c r="AT123" s="24" t="s">
        <v>130</v>
      </c>
      <c r="AU123" s="24" t="s">
        <v>83</v>
      </c>
      <c r="AY123" s="24" t="s">
        <v>128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24" t="s">
        <v>81</v>
      </c>
      <c r="BK123" s="232">
        <f>ROUND(I123*H123,2)</f>
        <v>0</v>
      </c>
      <c r="BL123" s="24" t="s">
        <v>134</v>
      </c>
      <c r="BM123" s="24" t="s">
        <v>289</v>
      </c>
    </row>
    <row r="124" s="1" customFormat="1" ht="16.5" customHeight="1">
      <c r="B124" s="46"/>
      <c r="C124" s="277" t="s">
        <v>244</v>
      </c>
      <c r="D124" s="277" t="s">
        <v>224</v>
      </c>
      <c r="E124" s="278" t="s">
        <v>662</v>
      </c>
      <c r="F124" s="279" t="s">
        <v>663</v>
      </c>
      <c r="G124" s="280" t="s">
        <v>165</v>
      </c>
      <c r="H124" s="281">
        <v>91</v>
      </c>
      <c r="I124" s="282"/>
      <c r="J124" s="283">
        <f>ROUND(I124*H124,2)</f>
        <v>0</v>
      </c>
      <c r="K124" s="279" t="s">
        <v>21</v>
      </c>
      <c r="L124" s="284"/>
      <c r="M124" s="285" t="s">
        <v>21</v>
      </c>
      <c r="N124" s="286" t="s">
        <v>44</v>
      </c>
      <c r="O124" s="47"/>
      <c r="P124" s="230">
        <f>O124*H124</f>
        <v>0</v>
      </c>
      <c r="Q124" s="230">
        <v>0</v>
      </c>
      <c r="R124" s="230">
        <f>Q124*H124</f>
        <v>0</v>
      </c>
      <c r="S124" s="230">
        <v>0</v>
      </c>
      <c r="T124" s="231">
        <f>S124*H124</f>
        <v>0</v>
      </c>
      <c r="AR124" s="24" t="s">
        <v>146</v>
      </c>
      <c r="AT124" s="24" t="s">
        <v>224</v>
      </c>
      <c r="AU124" s="24" t="s">
        <v>83</v>
      </c>
      <c r="AY124" s="24" t="s">
        <v>128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24" t="s">
        <v>81</v>
      </c>
      <c r="BK124" s="232">
        <f>ROUND(I124*H124,2)</f>
        <v>0</v>
      </c>
      <c r="BL124" s="24" t="s">
        <v>134</v>
      </c>
      <c r="BM124" s="24" t="s">
        <v>292</v>
      </c>
    </row>
    <row r="125" s="1" customFormat="1" ht="25.5" customHeight="1">
      <c r="B125" s="46"/>
      <c r="C125" s="221" t="s">
        <v>363</v>
      </c>
      <c r="D125" s="221" t="s">
        <v>130</v>
      </c>
      <c r="E125" s="222" t="s">
        <v>664</v>
      </c>
      <c r="F125" s="223" t="s">
        <v>665</v>
      </c>
      <c r="G125" s="224" t="s">
        <v>165</v>
      </c>
      <c r="H125" s="225">
        <v>100</v>
      </c>
      <c r="I125" s="226"/>
      <c r="J125" s="227">
        <f>ROUND(I125*H125,2)</f>
        <v>0</v>
      </c>
      <c r="K125" s="223" t="s">
        <v>596</v>
      </c>
      <c r="L125" s="72"/>
      <c r="M125" s="228" t="s">
        <v>21</v>
      </c>
      <c r="N125" s="229" t="s">
        <v>44</v>
      </c>
      <c r="O125" s="47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AR125" s="24" t="s">
        <v>134</v>
      </c>
      <c r="AT125" s="24" t="s">
        <v>130</v>
      </c>
      <c r="AU125" s="24" t="s">
        <v>83</v>
      </c>
      <c r="AY125" s="24" t="s">
        <v>128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24" t="s">
        <v>81</v>
      </c>
      <c r="BK125" s="232">
        <f>ROUND(I125*H125,2)</f>
        <v>0</v>
      </c>
      <c r="BL125" s="24" t="s">
        <v>134</v>
      </c>
      <c r="BM125" s="24" t="s">
        <v>296</v>
      </c>
    </row>
    <row r="126" s="1" customFormat="1" ht="25.5" customHeight="1">
      <c r="B126" s="46"/>
      <c r="C126" s="277" t="s">
        <v>248</v>
      </c>
      <c r="D126" s="277" t="s">
        <v>224</v>
      </c>
      <c r="E126" s="278" t="s">
        <v>666</v>
      </c>
      <c r="F126" s="279" t="s">
        <v>667</v>
      </c>
      <c r="G126" s="280" t="s">
        <v>165</v>
      </c>
      <c r="H126" s="281">
        <v>100</v>
      </c>
      <c r="I126" s="282"/>
      <c r="J126" s="283">
        <f>ROUND(I126*H126,2)</f>
        <v>0</v>
      </c>
      <c r="K126" s="279" t="s">
        <v>596</v>
      </c>
      <c r="L126" s="284"/>
      <c r="M126" s="285" t="s">
        <v>21</v>
      </c>
      <c r="N126" s="286" t="s">
        <v>44</v>
      </c>
      <c r="O126" s="47"/>
      <c r="P126" s="230">
        <f>O126*H126</f>
        <v>0</v>
      </c>
      <c r="Q126" s="230">
        <v>0</v>
      </c>
      <c r="R126" s="230">
        <f>Q126*H126</f>
        <v>0</v>
      </c>
      <c r="S126" s="230">
        <v>0</v>
      </c>
      <c r="T126" s="231">
        <f>S126*H126</f>
        <v>0</v>
      </c>
      <c r="AR126" s="24" t="s">
        <v>146</v>
      </c>
      <c r="AT126" s="24" t="s">
        <v>224</v>
      </c>
      <c r="AU126" s="24" t="s">
        <v>83</v>
      </c>
      <c r="AY126" s="24" t="s">
        <v>128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24" t="s">
        <v>81</v>
      </c>
      <c r="BK126" s="232">
        <f>ROUND(I126*H126,2)</f>
        <v>0</v>
      </c>
      <c r="BL126" s="24" t="s">
        <v>134</v>
      </c>
      <c r="BM126" s="24" t="s">
        <v>256</v>
      </c>
    </row>
    <row r="127" s="1" customFormat="1" ht="16.5" customHeight="1">
      <c r="B127" s="46"/>
      <c r="C127" s="277" t="s">
        <v>253</v>
      </c>
      <c r="D127" s="277" t="s">
        <v>224</v>
      </c>
      <c r="E127" s="278" t="s">
        <v>668</v>
      </c>
      <c r="F127" s="279" t="s">
        <v>669</v>
      </c>
      <c r="G127" s="280" t="s">
        <v>412</v>
      </c>
      <c r="H127" s="281">
        <v>0.5</v>
      </c>
      <c r="I127" s="282"/>
      <c r="J127" s="283">
        <f>ROUND(I127*H127,2)</f>
        <v>0</v>
      </c>
      <c r="K127" s="279" t="s">
        <v>596</v>
      </c>
      <c r="L127" s="284"/>
      <c r="M127" s="285" t="s">
        <v>21</v>
      </c>
      <c r="N127" s="286" t="s">
        <v>44</v>
      </c>
      <c r="O127" s="47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AR127" s="24" t="s">
        <v>146</v>
      </c>
      <c r="AT127" s="24" t="s">
        <v>224</v>
      </c>
      <c r="AU127" s="24" t="s">
        <v>83</v>
      </c>
      <c r="AY127" s="24" t="s">
        <v>128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24" t="s">
        <v>81</v>
      </c>
      <c r="BK127" s="232">
        <f>ROUND(I127*H127,2)</f>
        <v>0</v>
      </c>
      <c r="BL127" s="24" t="s">
        <v>134</v>
      </c>
      <c r="BM127" s="24" t="s">
        <v>266</v>
      </c>
    </row>
    <row r="128" s="1" customFormat="1" ht="38.25" customHeight="1">
      <c r="B128" s="46"/>
      <c r="C128" s="221" t="s">
        <v>266</v>
      </c>
      <c r="D128" s="221" t="s">
        <v>130</v>
      </c>
      <c r="E128" s="222" t="s">
        <v>670</v>
      </c>
      <c r="F128" s="223" t="s">
        <v>671</v>
      </c>
      <c r="G128" s="224" t="s">
        <v>165</v>
      </c>
      <c r="H128" s="225">
        <v>77</v>
      </c>
      <c r="I128" s="226"/>
      <c r="J128" s="227">
        <f>ROUND(I128*H128,2)</f>
        <v>0</v>
      </c>
      <c r="K128" s="223" t="s">
        <v>596</v>
      </c>
      <c r="L128" s="72"/>
      <c r="M128" s="228" t="s">
        <v>21</v>
      </c>
      <c r="N128" s="229" t="s">
        <v>44</v>
      </c>
      <c r="O128" s="47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AR128" s="24" t="s">
        <v>134</v>
      </c>
      <c r="AT128" s="24" t="s">
        <v>130</v>
      </c>
      <c r="AU128" s="24" t="s">
        <v>83</v>
      </c>
      <c r="AY128" s="24" t="s">
        <v>128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24" t="s">
        <v>81</v>
      </c>
      <c r="BK128" s="232">
        <f>ROUND(I128*H128,2)</f>
        <v>0</v>
      </c>
      <c r="BL128" s="24" t="s">
        <v>134</v>
      </c>
      <c r="BM128" s="24" t="s">
        <v>278</v>
      </c>
    </row>
    <row r="129" s="1" customFormat="1" ht="38.25" customHeight="1">
      <c r="B129" s="46"/>
      <c r="C129" s="221" t="s">
        <v>388</v>
      </c>
      <c r="D129" s="221" t="s">
        <v>130</v>
      </c>
      <c r="E129" s="222" t="s">
        <v>672</v>
      </c>
      <c r="F129" s="223" t="s">
        <v>673</v>
      </c>
      <c r="G129" s="224" t="s">
        <v>165</v>
      </c>
      <c r="H129" s="225">
        <v>14</v>
      </c>
      <c r="I129" s="226"/>
      <c r="J129" s="227">
        <f>ROUND(I129*H129,2)</f>
        <v>0</v>
      </c>
      <c r="K129" s="223" t="s">
        <v>596</v>
      </c>
      <c r="L129" s="72"/>
      <c r="M129" s="228" t="s">
        <v>21</v>
      </c>
      <c r="N129" s="229" t="s">
        <v>44</v>
      </c>
      <c r="O129" s="47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AR129" s="24" t="s">
        <v>134</v>
      </c>
      <c r="AT129" s="24" t="s">
        <v>130</v>
      </c>
      <c r="AU129" s="24" t="s">
        <v>83</v>
      </c>
      <c r="AY129" s="24" t="s">
        <v>128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24" t="s">
        <v>81</v>
      </c>
      <c r="BK129" s="232">
        <f>ROUND(I129*H129,2)</f>
        <v>0</v>
      </c>
      <c r="BL129" s="24" t="s">
        <v>134</v>
      </c>
      <c r="BM129" s="24" t="s">
        <v>308</v>
      </c>
    </row>
    <row r="130" s="1" customFormat="1" ht="25.5" customHeight="1">
      <c r="B130" s="46"/>
      <c r="C130" s="221" t="s">
        <v>260</v>
      </c>
      <c r="D130" s="221" t="s">
        <v>130</v>
      </c>
      <c r="E130" s="222" t="s">
        <v>674</v>
      </c>
      <c r="F130" s="223" t="s">
        <v>675</v>
      </c>
      <c r="G130" s="224" t="s">
        <v>412</v>
      </c>
      <c r="H130" s="225">
        <v>2</v>
      </c>
      <c r="I130" s="226"/>
      <c r="J130" s="227">
        <f>ROUND(I130*H130,2)</f>
        <v>0</v>
      </c>
      <c r="K130" s="223" t="s">
        <v>596</v>
      </c>
      <c r="L130" s="72"/>
      <c r="M130" s="228" t="s">
        <v>21</v>
      </c>
      <c r="N130" s="229" t="s">
        <v>44</v>
      </c>
      <c r="O130" s="47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AR130" s="24" t="s">
        <v>134</v>
      </c>
      <c r="AT130" s="24" t="s">
        <v>130</v>
      </c>
      <c r="AU130" s="24" t="s">
        <v>83</v>
      </c>
      <c r="AY130" s="24" t="s">
        <v>128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24" t="s">
        <v>81</v>
      </c>
      <c r="BK130" s="232">
        <f>ROUND(I130*H130,2)</f>
        <v>0</v>
      </c>
      <c r="BL130" s="24" t="s">
        <v>134</v>
      </c>
      <c r="BM130" s="24" t="s">
        <v>313</v>
      </c>
    </row>
    <row r="131" s="1" customFormat="1" ht="25.5" customHeight="1">
      <c r="B131" s="46"/>
      <c r="C131" s="221" t="s">
        <v>395</v>
      </c>
      <c r="D131" s="221" t="s">
        <v>130</v>
      </c>
      <c r="E131" s="222" t="s">
        <v>676</v>
      </c>
      <c r="F131" s="223" t="s">
        <v>677</v>
      </c>
      <c r="G131" s="224" t="s">
        <v>412</v>
      </c>
      <c r="H131" s="225">
        <v>2</v>
      </c>
      <c r="I131" s="226"/>
      <c r="J131" s="227">
        <f>ROUND(I131*H131,2)</f>
        <v>0</v>
      </c>
      <c r="K131" s="223" t="s">
        <v>596</v>
      </c>
      <c r="L131" s="72"/>
      <c r="M131" s="228" t="s">
        <v>21</v>
      </c>
      <c r="N131" s="229" t="s">
        <v>44</v>
      </c>
      <c r="O131" s="47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AR131" s="24" t="s">
        <v>134</v>
      </c>
      <c r="AT131" s="24" t="s">
        <v>130</v>
      </c>
      <c r="AU131" s="24" t="s">
        <v>83</v>
      </c>
      <c r="AY131" s="24" t="s">
        <v>128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24" t="s">
        <v>81</v>
      </c>
      <c r="BK131" s="232">
        <f>ROUND(I131*H131,2)</f>
        <v>0</v>
      </c>
      <c r="BL131" s="24" t="s">
        <v>134</v>
      </c>
      <c r="BM131" s="24" t="s">
        <v>319</v>
      </c>
    </row>
    <row r="132" s="11" customFormat="1">
      <c r="B132" s="233"/>
      <c r="C132" s="234"/>
      <c r="D132" s="235" t="s">
        <v>135</v>
      </c>
      <c r="E132" s="236" t="s">
        <v>21</v>
      </c>
      <c r="F132" s="237" t="s">
        <v>678</v>
      </c>
      <c r="G132" s="234"/>
      <c r="H132" s="238">
        <v>2</v>
      </c>
      <c r="I132" s="239"/>
      <c r="J132" s="234"/>
      <c r="K132" s="234"/>
      <c r="L132" s="240"/>
      <c r="M132" s="241"/>
      <c r="N132" s="242"/>
      <c r="O132" s="242"/>
      <c r="P132" s="242"/>
      <c r="Q132" s="242"/>
      <c r="R132" s="242"/>
      <c r="S132" s="242"/>
      <c r="T132" s="243"/>
      <c r="AT132" s="244" t="s">
        <v>135</v>
      </c>
      <c r="AU132" s="244" t="s">
        <v>83</v>
      </c>
      <c r="AV132" s="11" t="s">
        <v>83</v>
      </c>
      <c r="AW132" s="11" t="s">
        <v>37</v>
      </c>
      <c r="AX132" s="11" t="s">
        <v>73</v>
      </c>
      <c r="AY132" s="244" t="s">
        <v>128</v>
      </c>
    </row>
    <row r="133" s="12" customFormat="1">
      <c r="B133" s="245"/>
      <c r="C133" s="246"/>
      <c r="D133" s="235" t="s">
        <v>135</v>
      </c>
      <c r="E133" s="247" t="s">
        <v>21</v>
      </c>
      <c r="F133" s="248" t="s">
        <v>137</v>
      </c>
      <c r="G133" s="246"/>
      <c r="H133" s="249">
        <v>2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AT133" s="255" t="s">
        <v>135</v>
      </c>
      <c r="AU133" s="255" t="s">
        <v>83</v>
      </c>
      <c r="AV133" s="12" t="s">
        <v>134</v>
      </c>
      <c r="AW133" s="12" t="s">
        <v>37</v>
      </c>
      <c r="AX133" s="12" t="s">
        <v>81</v>
      </c>
      <c r="AY133" s="255" t="s">
        <v>128</v>
      </c>
    </row>
    <row r="134" s="1" customFormat="1" ht="16.5" customHeight="1">
      <c r="B134" s="46"/>
      <c r="C134" s="277" t="s">
        <v>265</v>
      </c>
      <c r="D134" s="277" t="s">
        <v>224</v>
      </c>
      <c r="E134" s="278" t="s">
        <v>679</v>
      </c>
      <c r="F134" s="279" t="s">
        <v>680</v>
      </c>
      <c r="G134" s="280" t="s">
        <v>379</v>
      </c>
      <c r="H134" s="281">
        <v>0.75</v>
      </c>
      <c r="I134" s="282"/>
      <c r="J134" s="283">
        <f>ROUND(I134*H134,2)</f>
        <v>0</v>
      </c>
      <c r="K134" s="279" t="s">
        <v>596</v>
      </c>
      <c r="L134" s="284"/>
      <c r="M134" s="285" t="s">
        <v>21</v>
      </c>
      <c r="N134" s="286" t="s">
        <v>44</v>
      </c>
      <c r="O134" s="47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AR134" s="24" t="s">
        <v>146</v>
      </c>
      <c r="AT134" s="24" t="s">
        <v>224</v>
      </c>
      <c r="AU134" s="24" t="s">
        <v>83</v>
      </c>
      <c r="AY134" s="24" t="s">
        <v>128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24" t="s">
        <v>81</v>
      </c>
      <c r="BK134" s="232">
        <f>ROUND(I134*H134,2)</f>
        <v>0</v>
      </c>
      <c r="BL134" s="24" t="s">
        <v>134</v>
      </c>
      <c r="BM134" s="24" t="s">
        <v>323</v>
      </c>
    </row>
    <row r="135" s="1" customFormat="1" ht="16.5" customHeight="1">
      <c r="B135" s="46"/>
      <c r="C135" s="221" t="s">
        <v>402</v>
      </c>
      <c r="D135" s="221" t="s">
        <v>130</v>
      </c>
      <c r="E135" s="222" t="s">
        <v>681</v>
      </c>
      <c r="F135" s="223" t="s">
        <v>682</v>
      </c>
      <c r="G135" s="224" t="s">
        <v>133</v>
      </c>
      <c r="H135" s="225">
        <v>8</v>
      </c>
      <c r="I135" s="226"/>
      <c r="J135" s="227">
        <f>ROUND(I135*H135,2)</f>
        <v>0</v>
      </c>
      <c r="K135" s="223" t="s">
        <v>596</v>
      </c>
      <c r="L135" s="72"/>
      <c r="M135" s="228" t="s">
        <v>21</v>
      </c>
      <c r="N135" s="229" t="s">
        <v>44</v>
      </c>
      <c r="O135" s="47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AR135" s="24" t="s">
        <v>134</v>
      </c>
      <c r="AT135" s="24" t="s">
        <v>130</v>
      </c>
      <c r="AU135" s="24" t="s">
        <v>83</v>
      </c>
      <c r="AY135" s="24" t="s">
        <v>128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24" t="s">
        <v>81</v>
      </c>
      <c r="BK135" s="232">
        <f>ROUND(I135*H135,2)</f>
        <v>0</v>
      </c>
      <c r="BL135" s="24" t="s">
        <v>134</v>
      </c>
      <c r="BM135" s="24" t="s">
        <v>328</v>
      </c>
    </row>
    <row r="136" s="1" customFormat="1" ht="25.5" customHeight="1">
      <c r="B136" s="46"/>
      <c r="C136" s="221" t="s">
        <v>269</v>
      </c>
      <c r="D136" s="221" t="s">
        <v>130</v>
      </c>
      <c r="E136" s="222" t="s">
        <v>683</v>
      </c>
      <c r="F136" s="223" t="s">
        <v>684</v>
      </c>
      <c r="G136" s="224" t="s">
        <v>133</v>
      </c>
      <c r="H136" s="225">
        <v>8</v>
      </c>
      <c r="I136" s="226"/>
      <c r="J136" s="227">
        <f>ROUND(I136*H136,2)</f>
        <v>0</v>
      </c>
      <c r="K136" s="223" t="s">
        <v>596</v>
      </c>
      <c r="L136" s="72"/>
      <c r="M136" s="228" t="s">
        <v>21</v>
      </c>
      <c r="N136" s="229" t="s">
        <v>44</v>
      </c>
      <c r="O136" s="47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AR136" s="24" t="s">
        <v>134</v>
      </c>
      <c r="AT136" s="24" t="s">
        <v>130</v>
      </c>
      <c r="AU136" s="24" t="s">
        <v>83</v>
      </c>
      <c r="AY136" s="24" t="s">
        <v>128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24" t="s">
        <v>81</v>
      </c>
      <c r="BK136" s="232">
        <f>ROUND(I136*H136,2)</f>
        <v>0</v>
      </c>
      <c r="BL136" s="24" t="s">
        <v>134</v>
      </c>
      <c r="BM136" s="24" t="s">
        <v>332</v>
      </c>
    </row>
    <row r="137" s="1" customFormat="1" ht="16.5" customHeight="1">
      <c r="B137" s="46"/>
      <c r="C137" s="277" t="s">
        <v>417</v>
      </c>
      <c r="D137" s="277" t="s">
        <v>224</v>
      </c>
      <c r="E137" s="278" t="s">
        <v>685</v>
      </c>
      <c r="F137" s="279" t="s">
        <v>686</v>
      </c>
      <c r="G137" s="280" t="s">
        <v>622</v>
      </c>
      <c r="H137" s="281">
        <v>0.22900000000000001</v>
      </c>
      <c r="I137" s="282"/>
      <c r="J137" s="283">
        <f>ROUND(I137*H137,2)</f>
        <v>0</v>
      </c>
      <c r="K137" s="279" t="s">
        <v>596</v>
      </c>
      <c r="L137" s="284"/>
      <c r="M137" s="285" t="s">
        <v>21</v>
      </c>
      <c r="N137" s="286" t="s">
        <v>44</v>
      </c>
      <c r="O137" s="47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AR137" s="24" t="s">
        <v>146</v>
      </c>
      <c r="AT137" s="24" t="s">
        <v>224</v>
      </c>
      <c r="AU137" s="24" t="s">
        <v>83</v>
      </c>
      <c r="AY137" s="24" t="s">
        <v>128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24" t="s">
        <v>81</v>
      </c>
      <c r="BK137" s="232">
        <f>ROUND(I137*H137,2)</f>
        <v>0</v>
      </c>
      <c r="BL137" s="24" t="s">
        <v>134</v>
      </c>
      <c r="BM137" s="24" t="s">
        <v>337</v>
      </c>
    </row>
    <row r="138" s="10" customFormat="1" ht="29.88" customHeight="1">
      <c r="B138" s="205"/>
      <c r="C138" s="206"/>
      <c r="D138" s="207" t="s">
        <v>72</v>
      </c>
      <c r="E138" s="219" t="s">
        <v>687</v>
      </c>
      <c r="F138" s="219" t="s">
        <v>688</v>
      </c>
      <c r="G138" s="206"/>
      <c r="H138" s="206"/>
      <c r="I138" s="209"/>
      <c r="J138" s="220">
        <f>BK138</f>
        <v>0</v>
      </c>
      <c r="K138" s="206"/>
      <c r="L138" s="211"/>
      <c r="M138" s="212"/>
      <c r="N138" s="213"/>
      <c r="O138" s="213"/>
      <c r="P138" s="214">
        <f>SUM(P139:P140)</f>
        <v>0</v>
      </c>
      <c r="Q138" s="213"/>
      <c r="R138" s="214">
        <f>SUM(R139:R140)</f>
        <v>0</v>
      </c>
      <c r="S138" s="213"/>
      <c r="T138" s="215">
        <f>SUM(T139:T140)</f>
        <v>0</v>
      </c>
      <c r="AR138" s="216" t="s">
        <v>81</v>
      </c>
      <c r="AT138" s="217" t="s">
        <v>72</v>
      </c>
      <c r="AU138" s="217" t="s">
        <v>81</v>
      </c>
      <c r="AY138" s="216" t="s">
        <v>128</v>
      </c>
      <c r="BK138" s="218">
        <f>SUM(BK139:BK140)</f>
        <v>0</v>
      </c>
    </row>
    <row r="139" s="1" customFormat="1" ht="16.5" customHeight="1">
      <c r="B139" s="46"/>
      <c r="C139" s="221" t="s">
        <v>452</v>
      </c>
      <c r="D139" s="221" t="s">
        <v>130</v>
      </c>
      <c r="E139" s="222" t="s">
        <v>689</v>
      </c>
      <c r="F139" s="223" t="s">
        <v>690</v>
      </c>
      <c r="G139" s="224" t="s">
        <v>490</v>
      </c>
      <c r="H139" s="225">
        <v>10</v>
      </c>
      <c r="I139" s="226"/>
      <c r="J139" s="227">
        <f>ROUND(I139*H139,2)</f>
        <v>0</v>
      </c>
      <c r="K139" s="223" t="s">
        <v>21</v>
      </c>
      <c r="L139" s="72"/>
      <c r="M139" s="228" t="s">
        <v>21</v>
      </c>
      <c r="N139" s="229" t="s">
        <v>44</v>
      </c>
      <c r="O139" s="47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AR139" s="24" t="s">
        <v>134</v>
      </c>
      <c r="AT139" s="24" t="s">
        <v>130</v>
      </c>
      <c r="AU139" s="24" t="s">
        <v>83</v>
      </c>
      <c r="AY139" s="24" t="s">
        <v>128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24" t="s">
        <v>81</v>
      </c>
      <c r="BK139" s="232">
        <f>ROUND(I139*H139,2)</f>
        <v>0</v>
      </c>
      <c r="BL139" s="24" t="s">
        <v>134</v>
      </c>
      <c r="BM139" s="24" t="s">
        <v>340</v>
      </c>
    </row>
    <row r="140" s="1" customFormat="1" ht="25.5" customHeight="1">
      <c r="B140" s="46"/>
      <c r="C140" s="221" t="s">
        <v>289</v>
      </c>
      <c r="D140" s="221" t="s">
        <v>130</v>
      </c>
      <c r="E140" s="222" t="s">
        <v>691</v>
      </c>
      <c r="F140" s="223" t="s">
        <v>692</v>
      </c>
      <c r="G140" s="224" t="s">
        <v>264</v>
      </c>
      <c r="H140" s="225">
        <v>3</v>
      </c>
      <c r="I140" s="226"/>
      <c r="J140" s="227">
        <f>ROUND(I140*H140,2)</f>
        <v>0</v>
      </c>
      <c r="K140" s="223" t="s">
        <v>596</v>
      </c>
      <c r="L140" s="72"/>
      <c r="M140" s="228" t="s">
        <v>21</v>
      </c>
      <c r="N140" s="229" t="s">
        <v>44</v>
      </c>
      <c r="O140" s="47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AR140" s="24" t="s">
        <v>134</v>
      </c>
      <c r="AT140" s="24" t="s">
        <v>130</v>
      </c>
      <c r="AU140" s="24" t="s">
        <v>83</v>
      </c>
      <c r="AY140" s="24" t="s">
        <v>128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24" t="s">
        <v>81</v>
      </c>
      <c r="BK140" s="232">
        <f>ROUND(I140*H140,2)</f>
        <v>0</v>
      </c>
      <c r="BL140" s="24" t="s">
        <v>134</v>
      </c>
      <c r="BM140" s="24" t="s">
        <v>346</v>
      </c>
    </row>
    <row r="141" s="10" customFormat="1" ht="37.44001" customHeight="1">
      <c r="B141" s="205"/>
      <c r="C141" s="206"/>
      <c r="D141" s="207" t="s">
        <v>72</v>
      </c>
      <c r="E141" s="208" t="s">
        <v>460</v>
      </c>
      <c r="F141" s="208" t="s">
        <v>461</v>
      </c>
      <c r="G141" s="206"/>
      <c r="H141" s="206"/>
      <c r="I141" s="209"/>
      <c r="J141" s="210">
        <f>BK141</f>
        <v>0</v>
      </c>
      <c r="K141" s="206"/>
      <c r="L141" s="211"/>
      <c r="M141" s="212"/>
      <c r="N141" s="213"/>
      <c r="O141" s="213"/>
      <c r="P141" s="214">
        <f>P142+P145+P147+P149</f>
        <v>0</v>
      </c>
      <c r="Q141" s="213"/>
      <c r="R141" s="214">
        <f>R142+R145+R147+R149</f>
        <v>0</v>
      </c>
      <c r="S141" s="213"/>
      <c r="T141" s="215">
        <f>T142+T145+T147+T149</f>
        <v>0</v>
      </c>
      <c r="AR141" s="216" t="s">
        <v>81</v>
      </c>
      <c r="AT141" s="217" t="s">
        <v>72</v>
      </c>
      <c r="AU141" s="217" t="s">
        <v>73</v>
      </c>
      <c r="AY141" s="216" t="s">
        <v>128</v>
      </c>
      <c r="BK141" s="218">
        <f>BK142+BK145+BK147+BK149</f>
        <v>0</v>
      </c>
    </row>
    <row r="142" s="10" customFormat="1" ht="19.92" customHeight="1">
      <c r="B142" s="205"/>
      <c r="C142" s="206"/>
      <c r="D142" s="207" t="s">
        <v>72</v>
      </c>
      <c r="E142" s="219" t="s">
        <v>462</v>
      </c>
      <c r="F142" s="219" t="s">
        <v>693</v>
      </c>
      <c r="G142" s="206"/>
      <c r="H142" s="206"/>
      <c r="I142" s="209"/>
      <c r="J142" s="220">
        <f>BK142</f>
        <v>0</v>
      </c>
      <c r="K142" s="206"/>
      <c r="L142" s="211"/>
      <c r="M142" s="212"/>
      <c r="N142" s="213"/>
      <c r="O142" s="213"/>
      <c r="P142" s="214">
        <f>SUM(P143:P144)</f>
        <v>0</v>
      </c>
      <c r="Q142" s="213"/>
      <c r="R142" s="214">
        <f>SUM(R143:R144)</f>
        <v>0</v>
      </c>
      <c r="S142" s="213"/>
      <c r="T142" s="215">
        <f>SUM(T143:T144)</f>
        <v>0</v>
      </c>
      <c r="AR142" s="216" t="s">
        <v>81</v>
      </c>
      <c r="AT142" s="217" t="s">
        <v>72</v>
      </c>
      <c r="AU142" s="217" t="s">
        <v>81</v>
      </c>
      <c r="AY142" s="216" t="s">
        <v>128</v>
      </c>
      <c r="BK142" s="218">
        <f>SUM(BK143:BK144)</f>
        <v>0</v>
      </c>
    </row>
    <row r="143" s="1" customFormat="1" ht="25.5" customHeight="1">
      <c r="B143" s="46"/>
      <c r="C143" s="221" t="s">
        <v>292</v>
      </c>
      <c r="D143" s="221" t="s">
        <v>130</v>
      </c>
      <c r="E143" s="222" t="s">
        <v>464</v>
      </c>
      <c r="F143" s="223" t="s">
        <v>694</v>
      </c>
      <c r="G143" s="224" t="s">
        <v>466</v>
      </c>
      <c r="H143" s="225">
        <v>1</v>
      </c>
      <c r="I143" s="226"/>
      <c r="J143" s="227">
        <f>ROUND(I143*H143,2)</f>
        <v>0</v>
      </c>
      <c r="K143" s="223" t="s">
        <v>596</v>
      </c>
      <c r="L143" s="72"/>
      <c r="M143" s="228" t="s">
        <v>21</v>
      </c>
      <c r="N143" s="229" t="s">
        <v>44</v>
      </c>
      <c r="O143" s="47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AR143" s="24" t="s">
        <v>134</v>
      </c>
      <c r="AT143" s="24" t="s">
        <v>130</v>
      </c>
      <c r="AU143" s="24" t="s">
        <v>83</v>
      </c>
      <c r="AY143" s="24" t="s">
        <v>128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24" t="s">
        <v>81</v>
      </c>
      <c r="BK143" s="232">
        <f>ROUND(I143*H143,2)</f>
        <v>0</v>
      </c>
      <c r="BL143" s="24" t="s">
        <v>134</v>
      </c>
      <c r="BM143" s="24" t="s">
        <v>350</v>
      </c>
    </row>
    <row r="144" s="1" customFormat="1" ht="25.5" customHeight="1">
      <c r="B144" s="46"/>
      <c r="C144" s="221" t="s">
        <v>471</v>
      </c>
      <c r="D144" s="221" t="s">
        <v>130</v>
      </c>
      <c r="E144" s="222" t="s">
        <v>695</v>
      </c>
      <c r="F144" s="223" t="s">
        <v>696</v>
      </c>
      <c r="G144" s="224" t="s">
        <v>466</v>
      </c>
      <c r="H144" s="225">
        <v>1</v>
      </c>
      <c r="I144" s="226"/>
      <c r="J144" s="227">
        <f>ROUND(I144*H144,2)</f>
        <v>0</v>
      </c>
      <c r="K144" s="223" t="s">
        <v>596</v>
      </c>
      <c r="L144" s="72"/>
      <c r="M144" s="228" t="s">
        <v>21</v>
      </c>
      <c r="N144" s="229" t="s">
        <v>44</v>
      </c>
      <c r="O144" s="47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AR144" s="24" t="s">
        <v>134</v>
      </c>
      <c r="AT144" s="24" t="s">
        <v>130</v>
      </c>
      <c r="AU144" s="24" t="s">
        <v>83</v>
      </c>
      <c r="AY144" s="24" t="s">
        <v>128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24" t="s">
        <v>81</v>
      </c>
      <c r="BK144" s="232">
        <f>ROUND(I144*H144,2)</f>
        <v>0</v>
      </c>
      <c r="BL144" s="24" t="s">
        <v>134</v>
      </c>
      <c r="BM144" s="24" t="s">
        <v>357</v>
      </c>
    </row>
    <row r="145" s="10" customFormat="1" ht="29.88" customHeight="1">
      <c r="B145" s="205"/>
      <c r="C145" s="206"/>
      <c r="D145" s="207" t="s">
        <v>72</v>
      </c>
      <c r="E145" s="219" t="s">
        <v>697</v>
      </c>
      <c r="F145" s="219" t="s">
        <v>698</v>
      </c>
      <c r="G145" s="206"/>
      <c r="H145" s="206"/>
      <c r="I145" s="209"/>
      <c r="J145" s="220">
        <f>BK145</f>
        <v>0</v>
      </c>
      <c r="K145" s="206"/>
      <c r="L145" s="211"/>
      <c r="M145" s="212"/>
      <c r="N145" s="213"/>
      <c r="O145" s="213"/>
      <c r="P145" s="214">
        <f>P146</f>
        <v>0</v>
      </c>
      <c r="Q145" s="213"/>
      <c r="R145" s="214">
        <f>R146</f>
        <v>0</v>
      </c>
      <c r="S145" s="213"/>
      <c r="T145" s="215">
        <f>T146</f>
        <v>0</v>
      </c>
      <c r="AR145" s="216" t="s">
        <v>81</v>
      </c>
      <c r="AT145" s="217" t="s">
        <v>72</v>
      </c>
      <c r="AU145" s="217" t="s">
        <v>81</v>
      </c>
      <c r="AY145" s="216" t="s">
        <v>128</v>
      </c>
      <c r="BK145" s="218">
        <f>BK146</f>
        <v>0</v>
      </c>
    </row>
    <row r="146" s="1" customFormat="1" ht="16.5" customHeight="1">
      <c r="B146" s="46"/>
      <c r="C146" s="221" t="s">
        <v>296</v>
      </c>
      <c r="D146" s="221" t="s">
        <v>130</v>
      </c>
      <c r="E146" s="222" t="s">
        <v>699</v>
      </c>
      <c r="F146" s="223" t="s">
        <v>700</v>
      </c>
      <c r="G146" s="224" t="s">
        <v>490</v>
      </c>
      <c r="H146" s="225">
        <v>10</v>
      </c>
      <c r="I146" s="226"/>
      <c r="J146" s="227">
        <f>ROUND(I146*H146,2)</f>
        <v>0</v>
      </c>
      <c r="K146" s="223" t="s">
        <v>596</v>
      </c>
      <c r="L146" s="72"/>
      <c r="M146" s="228" t="s">
        <v>21</v>
      </c>
      <c r="N146" s="229" t="s">
        <v>44</v>
      </c>
      <c r="O146" s="47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AR146" s="24" t="s">
        <v>134</v>
      </c>
      <c r="AT146" s="24" t="s">
        <v>130</v>
      </c>
      <c r="AU146" s="24" t="s">
        <v>83</v>
      </c>
      <c r="AY146" s="24" t="s">
        <v>128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24" t="s">
        <v>81</v>
      </c>
      <c r="BK146" s="232">
        <f>ROUND(I146*H146,2)</f>
        <v>0</v>
      </c>
      <c r="BL146" s="24" t="s">
        <v>134</v>
      </c>
      <c r="BM146" s="24" t="s">
        <v>361</v>
      </c>
    </row>
    <row r="147" s="10" customFormat="1" ht="29.88" customHeight="1">
      <c r="B147" s="205"/>
      <c r="C147" s="206"/>
      <c r="D147" s="207" t="s">
        <v>72</v>
      </c>
      <c r="E147" s="219" t="s">
        <v>701</v>
      </c>
      <c r="F147" s="219" t="s">
        <v>702</v>
      </c>
      <c r="G147" s="206"/>
      <c r="H147" s="206"/>
      <c r="I147" s="209"/>
      <c r="J147" s="220">
        <f>BK147</f>
        <v>0</v>
      </c>
      <c r="K147" s="206"/>
      <c r="L147" s="211"/>
      <c r="M147" s="212"/>
      <c r="N147" s="213"/>
      <c r="O147" s="213"/>
      <c r="P147" s="214">
        <f>P148</f>
        <v>0</v>
      </c>
      <c r="Q147" s="213"/>
      <c r="R147" s="214">
        <f>R148</f>
        <v>0</v>
      </c>
      <c r="S147" s="213"/>
      <c r="T147" s="215">
        <f>T148</f>
        <v>0</v>
      </c>
      <c r="AR147" s="216" t="s">
        <v>81</v>
      </c>
      <c r="AT147" s="217" t="s">
        <v>72</v>
      </c>
      <c r="AU147" s="217" t="s">
        <v>81</v>
      </c>
      <c r="AY147" s="216" t="s">
        <v>128</v>
      </c>
      <c r="BK147" s="218">
        <f>BK148</f>
        <v>0</v>
      </c>
    </row>
    <row r="148" s="1" customFormat="1" ht="25.5" customHeight="1">
      <c r="B148" s="46"/>
      <c r="C148" s="221" t="s">
        <v>479</v>
      </c>
      <c r="D148" s="221" t="s">
        <v>130</v>
      </c>
      <c r="E148" s="222" t="s">
        <v>703</v>
      </c>
      <c r="F148" s="223" t="s">
        <v>704</v>
      </c>
      <c r="G148" s="224" t="s">
        <v>466</v>
      </c>
      <c r="H148" s="225">
        <v>1</v>
      </c>
      <c r="I148" s="226"/>
      <c r="J148" s="227">
        <f>ROUND(I148*H148,2)</f>
        <v>0</v>
      </c>
      <c r="K148" s="223" t="s">
        <v>596</v>
      </c>
      <c r="L148" s="72"/>
      <c r="M148" s="228" t="s">
        <v>21</v>
      </c>
      <c r="N148" s="229" t="s">
        <v>44</v>
      </c>
      <c r="O148" s="47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AR148" s="24" t="s">
        <v>134</v>
      </c>
      <c r="AT148" s="24" t="s">
        <v>130</v>
      </c>
      <c r="AU148" s="24" t="s">
        <v>83</v>
      </c>
      <c r="AY148" s="24" t="s">
        <v>128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24" t="s">
        <v>81</v>
      </c>
      <c r="BK148" s="232">
        <f>ROUND(I148*H148,2)</f>
        <v>0</v>
      </c>
      <c r="BL148" s="24" t="s">
        <v>134</v>
      </c>
      <c r="BM148" s="24" t="s">
        <v>366</v>
      </c>
    </row>
    <row r="149" s="10" customFormat="1" ht="29.88" customHeight="1">
      <c r="B149" s="205"/>
      <c r="C149" s="206"/>
      <c r="D149" s="207" t="s">
        <v>72</v>
      </c>
      <c r="E149" s="219" t="s">
        <v>705</v>
      </c>
      <c r="F149" s="219" t="s">
        <v>706</v>
      </c>
      <c r="G149" s="206"/>
      <c r="H149" s="206"/>
      <c r="I149" s="209"/>
      <c r="J149" s="220">
        <f>BK149</f>
        <v>0</v>
      </c>
      <c r="K149" s="206"/>
      <c r="L149" s="211"/>
      <c r="M149" s="212"/>
      <c r="N149" s="213"/>
      <c r="O149" s="213"/>
      <c r="P149" s="214">
        <f>P150</f>
        <v>0</v>
      </c>
      <c r="Q149" s="213"/>
      <c r="R149" s="214">
        <f>R150</f>
        <v>0</v>
      </c>
      <c r="S149" s="213"/>
      <c r="T149" s="215">
        <f>T150</f>
        <v>0</v>
      </c>
      <c r="AR149" s="216" t="s">
        <v>81</v>
      </c>
      <c r="AT149" s="217" t="s">
        <v>72</v>
      </c>
      <c r="AU149" s="217" t="s">
        <v>81</v>
      </c>
      <c r="AY149" s="216" t="s">
        <v>128</v>
      </c>
      <c r="BK149" s="218">
        <f>BK150</f>
        <v>0</v>
      </c>
    </row>
    <row r="150" s="1" customFormat="1" ht="16.5" customHeight="1">
      <c r="B150" s="46"/>
      <c r="C150" s="221" t="s">
        <v>256</v>
      </c>
      <c r="D150" s="221" t="s">
        <v>130</v>
      </c>
      <c r="E150" s="222" t="s">
        <v>707</v>
      </c>
      <c r="F150" s="223" t="s">
        <v>708</v>
      </c>
      <c r="G150" s="224" t="s">
        <v>466</v>
      </c>
      <c r="H150" s="225">
        <v>1</v>
      </c>
      <c r="I150" s="226"/>
      <c r="J150" s="227">
        <f>ROUND(I150*H150,2)</f>
        <v>0</v>
      </c>
      <c r="K150" s="223" t="s">
        <v>596</v>
      </c>
      <c r="L150" s="72"/>
      <c r="M150" s="228" t="s">
        <v>21</v>
      </c>
      <c r="N150" s="288" t="s">
        <v>44</v>
      </c>
      <c r="O150" s="289"/>
      <c r="P150" s="290">
        <f>O150*H150</f>
        <v>0</v>
      </c>
      <c r="Q150" s="290">
        <v>0</v>
      </c>
      <c r="R150" s="290">
        <f>Q150*H150</f>
        <v>0</v>
      </c>
      <c r="S150" s="290">
        <v>0</v>
      </c>
      <c r="T150" s="291">
        <f>S150*H150</f>
        <v>0</v>
      </c>
      <c r="AR150" s="24" t="s">
        <v>134</v>
      </c>
      <c r="AT150" s="24" t="s">
        <v>130</v>
      </c>
      <c r="AU150" s="24" t="s">
        <v>83</v>
      </c>
      <c r="AY150" s="24" t="s">
        <v>128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24" t="s">
        <v>81</v>
      </c>
      <c r="BK150" s="232">
        <f>ROUND(I150*H150,2)</f>
        <v>0</v>
      </c>
      <c r="BL150" s="24" t="s">
        <v>134</v>
      </c>
      <c r="BM150" s="24" t="s">
        <v>370</v>
      </c>
    </row>
    <row r="151" s="1" customFormat="1" ht="6.96" customHeight="1">
      <c r="B151" s="67"/>
      <c r="C151" s="68"/>
      <c r="D151" s="68"/>
      <c r="E151" s="68"/>
      <c r="F151" s="68"/>
      <c r="G151" s="68"/>
      <c r="H151" s="68"/>
      <c r="I151" s="166"/>
      <c r="J151" s="68"/>
      <c r="K151" s="68"/>
      <c r="L151" s="72"/>
    </row>
  </sheetData>
  <sheetProtection sheet="1" autoFilter="0" formatColumns="0" formatRows="0" objects="1" scenarios="1" spinCount="100000" saltValue="9cAHUwjxlsS9dJcugh6MkmU4UI91KEoLNcFW0nLAIDjSnktBc+dkVh0YB1eN4vDdX7zaG2p4W/fPFk5j9qA6Fw==" hashValue="EkncxVhlY4txRrIbckyAIp3rsNvETk/k3bwMlUE9kxgDE7E5neUOOOzFyVv6uQA/7qNEVV1mJy/xXIIzSicoEQ==" algorithmName="SHA-512" password="CC35"/>
  <autoFilter ref="C86:K150"/>
  <mergeCells count="10">
    <mergeCell ref="E7:H7"/>
    <mergeCell ref="E9:H9"/>
    <mergeCell ref="E24:H24"/>
    <mergeCell ref="E45:H45"/>
    <mergeCell ref="E47:H47"/>
    <mergeCell ref="J51:J52"/>
    <mergeCell ref="E77:H77"/>
    <mergeCell ref="E79:H79"/>
    <mergeCell ref="G1:H1"/>
    <mergeCell ref="L2:V2"/>
  </mergeCells>
  <hyperlinks>
    <hyperlink ref="F1:G1" location="C2" display="1) Krycí list soupisu"/>
    <hyperlink ref="G1:H1" location="C54" display="2) Rekapitulace"/>
    <hyperlink ref="J1" location="C8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92" customWidth="1"/>
    <col min="2" max="2" width="1.664063" style="292" customWidth="1"/>
    <col min="3" max="4" width="5" style="292" customWidth="1"/>
    <col min="5" max="5" width="11.67" style="292" customWidth="1"/>
    <col min="6" max="6" width="9.17" style="292" customWidth="1"/>
    <col min="7" max="7" width="5" style="292" customWidth="1"/>
    <col min="8" max="8" width="77.83" style="292" customWidth="1"/>
    <col min="9" max="10" width="20" style="292" customWidth="1"/>
    <col min="11" max="11" width="1.664063" style="292" customWidth="1"/>
  </cols>
  <sheetData>
    <row r="1" ht="37.5" customHeight="1"/>
    <row r="2" ht="7.5" customHeight="1">
      <c r="B2" s="293"/>
      <c r="C2" s="294"/>
      <c r="D2" s="294"/>
      <c r="E2" s="294"/>
      <c r="F2" s="294"/>
      <c r="G2" s="294"/>
      <c r="H2" s="294"/>
      <c r="I2" s="294"/>
      <c r="J2" s="294"/>
      <c r="K2" s="295"/>
    </row>
    <row r="3" s="15" customFormat="1" ht="45" customHeight="1">
      <c r="B3" s="296"/>
      <c r="C3" s="297" t="s">
        <v>709</v>
      </c>
      <c r="D3" s="297"/>
      <c r="E3" s="297"/>
      <c r="F3" s="297"/>
      <c r="G3" s="297"/>
      <c r="H3" s="297"/>
      <c r="I3" s="297"/>
      <c r="J3" s="297"/>
      <c r="K3" s="298"/>
    </row>
    <row r="4" ht="25.5" customHeight="1">
      <c r="B4" s="299"/>
      <c r="C4" s="300" t="s">
        <v>710</v>
      </c>
      <c r="D4" s="300"/>
      <c r="E4" s="300"/>
      <c r="F4" s="300"/>
      <c r="G4" s="300"/>
      <c r="H4" s="300"/>
      <c r="I4" s="300"/>
      <c r="J4" s="300"/>
      <c r="K4" s="301"/>
    </row>
    <row r="5" ht="5.25" customHeight="1">
      <c r="B5" s="299"/>
      <c r="C5" s="302"/>
      <c r="D5" s="302"/>
      <c r="E5" s="302"/>
      <c r="F5" s="302"/>
      <c r="G5" s="302"/>
      <c r="H5" s="302"/>
      <c r="I5" s="302"/>
      <c r="J5" s="302"/>
      <c r="K5" s="301"/>
    </row>
    <row r="6" ht="15" customHeight="1">
      <c r="B6" s="299"/>
      <c r="C6" s="303" t="s">
        <v>711</v>
      </c>
      <c r="D6" s="303"/>
      <c r="E6" s="303"/>
      <c r="F6" s="303"/>
      <c r="G6" s="303"/>
      <c r="H6" s="303"/>
      <c r="I6" s="303"/>
      <c r="J6" s="303"/>
      <c r="K6" s="301"/>
    </row>
    <row r="7" ht="15" customHeight="1">
      <c r="B7" s="304"/>
      <c r="C7" s="303" t="s">
        <v>712</v>
      </c>
      <c r="D7" s="303"/>
      <c r="E7" s="303"/>
      <c r="F7" s="303"/>
      <c r="G7" s="303"/>
      <c r="H7" s="303"/>
      <c r="I7" s="303"/>
      <c r="J7" s="303"/>
      <c r="K7" s="301"/>
    </row>
    <row r="8" ht="12.75" customHeight="1">
      <c r="B8" s="304"/>
      <c r="C8" s="303"/>
      <c r="D8" s="303"/>
      <c r="E8" s="303"/>
      <c r="F8" s="303"/>
      <c r="G8" s="303"/>
      <c r="H8" s="303"/>
      <c r="I8" s="303"/>
      <c r="J8" s="303"/>
      <c r="K8" s="301"/>
    </row>
    <row r="9" ht="15" customHeight="1">
      <c r="B9" s="304"/>
      <c r="C9" s="303" t="s">
        <v>713</v>
      </c>
      <c r="D9" s="303"/>
      <c r="E9" s="303"/>
      <c r="F9" s="303"/>
      <c r="G9" s="303"/>
      <c r="H9" s="303"/>
      <c r="I9" s="303"/>
      <c r="J9" s="303"/>
      <c r="K9" s="301"/>
    </row>
    <row r="10" ht="15" customHeight="1">
      <c r="B10" s="304"/>
      <c r="C10" s="303"/>
      <c r="D10" s="303" t="s">
        <v>714</v>
      </c>
      <c r="E10" s="303"/>
      <c r="F10" s="303"/>
      <c r="G10" s="303"/>
      <c r="H10" s="303"/>
      <c r="I10" s="303"/>
      <c r="J10" s="303"/>
      <c r="K10" s="301"/>
    </row>
    <row r="11" ht="15" customHeight="1">
      <c r="B11" s="304"/>
      <c r="C11" s="305"/>
      <c r="D11" s="303" t="s">
        <v>715</v>
      </c>
      <c r="E11" s="303"/>
      <c r="F11" s="303"/>
      <c r="G11" s="303"/>
      <c r="H11" s="303"/>
      <c r="I11" s="303"/>
      <c r="J11" s="303"/>
      <c r="K11" s="301"/>
    </row>
    <row r="12" ht="12.75" customHeight="1">
      <c r="B12" s="304"/>
      <c r="C12" s="305"/>
      <c r="D12" s="305"/>
      <c r="E12" s="305"/>
      <c r="F12" s="305"/>
      <c r="G12" s="305"/>
      <c r="H12" s="305"/>
      <c r="I12" s="305"/>
      <c r="J12" s="305"/>
      <c r="K12" s="301"/>
    </row>
    <row r="13" ht="15" customHeight="1">
      <c r="B13" s="304"/>
      <c r="C13" s="305"/>
      <c r="D13" s="303" t="s">
        <v>716</v>
      </c>
      <c r="E13" s="303"/>
      <c r="F13" s="303"/>
      <c r="G13" s="303"/>
      <c r="H13" s="303"/>
      <c r="I13" s="303"/>
      <c r="J13" s="303"/>
      <c r="K13" s="301"/>
    </row>
    <row r="14" ht="15" customHeight="1">
      <c r="B14" s="304"/>
      <c r="C14" s="305"/>
      <c r="D14" s="303" t="s">
        <v>717</v>
      </c>
      <c r="E14" s="303"/>
      <c r="F14" s="303"/>
      <c r="G14" s="303"/>
      <c r="H14" s="303"/>
      <c r="I14" s="303"/>
      <c r="J14" s="303"/>
      <c r="K14" s="301"/>
    </row>
    <row r="15" ht="15" customHeight="1">
      <c r="B15" s="304"/>
      <c r="C15" s="305"/>
      <c r="D15" s="303" t="s">
        <v>718</v>
      </c>
      <c r="E15" s="303"/>
      <c r="F15" s="303"/>
      <c r="G15" s="303"/>
      <c r="H15" s="303"/>
      <c r="I15" s="303"/>
      <c r="J15" s="303"/>
      <c r="K15" s="301"/>
    </row>
    <row r="16" ht="15" customHeight="1">
      <c r="B16" s="304"/>
      <c r="C16" s="305"/>
      <c r="D16" s="305"/>
      <c r="E16" s="306" t="s">
        <v>80</v>
      </c>
      <c r="F16" s="303" t="s">
        <v>719</v>
      </c>
      <c r="G16" s="303"/>
      <c r="H16" s="303"/>
      <c r="I16" s="303"/>
      <c r="J16" s="303"/>
      <c r="K16" s="301"/>
    </row>
    <row r="17" ht="15" customHeight="1">
      <c r="B17" s="304"/>
      <c r="C17" s="305"/>
      <c r="D17" s="305"/>
      <c r="E17" s="306" t="s">
        <v>720</v>
      </c>
      <c r="F17" s="303" t="s">
        <v>721</v>
      </c>
      <c r="G17" s="303"/>
      <c r="H17" s="303"/>
      <c r="I17" s="303"/>
      <c r="J17" s="303"/>
      <c r="K17" s="301"/>
    </row>
    <row r="18" ht="15" customHeight="1">
      <c r="B18" s="304"/>
      <c r="C18" s="305"/>
      <c r="D18" s="305"/>
      <c r="E18" s="306" t="s">
        <v>722</v>
      </c>
      <c r="F18" s="303" t="s">
        <v>723</v>
      </c>
      <c r="G18" s="303"/>
      <c r="H18" s="303"/>
      <c r="I18" s="303"/>
      <c r="J18" s="303"/>
      <c r="K18" s="301"/>
    </row>
    <row r="19" ht="15" customHeight="1">
      <c r="B19" s="304"/>
      <c r="C19" s="305"/>
      <c r="D19" s="305"/>
      <c r="E19" s="306" t="s">
        <v>724</v>
      </c>
      <c r="F19" s="303" t="s">
        <v>725</v>
      </c>
      <c r="G19" s="303"/>
      <c r="H19" s="303"/>
      <c r="I19" s="303"/>
      <c r="J19" s="303"/>
      <c r="K19" s="301"/>
    </row>
    <row r="20" ht="15" customHeight="1">
      <c r="B20" s="304"/>
      <c r="C20" s="305"/>
      <c r="D20" s="305"/>
      <c r="E20" s="306" t="s">
        <v>726</v>
      </c>
      <c r="F20" s="303" t="s">
        <v>727</v>
      </c>
      <c r="G20" s="303"/>
      <c r="H20" s="303"/>
      <c r="I20" s="303"/>
      <c r="J20" s="303"/>
      <c r="K20" s="301"/>
    </row>
    <row r="21" ht="15" customHeight="1">
      <c r="B21" s="304"/>
      <c r="C21" s="305"/>
      <c r="D21" s="305"/>
      <c r="E21" s="306" t="s">
        <v>728</v>
      </c>
      <c r="F21" s="303" t="s">
        <v>729</v>
      </c>
      <c r="G21" s="303"/>
      <c r="H21" s="303"/>
      <c r="I21" s="303"/>
      <c r="J21" s="303"/>
      <c r="K21" s="301"/>
    </row>
    <row r="22" ht="12.75" customHeight="1">
      <c r="B22" s="304"/>
      <c r="C22" s="305"/>
      <c r="D22" s="305"/>
      <c r="E22" s="305"/>
      <c r="F22" s="305"/>
      <c r="G22" s="305"/>
      <c r="H22" s="305"/>
      <c r="I22" s="305"/>
      <c r="J22" s="305"/>
      <c r="K22" s="301"/>
    </row>
    <row r="23" ht="15" customHeight="1">
      <c r="B23" s="304"/>
      <c r="C23" s="303" t="s">
        <v>730</v>
      </c>
      <c r="D23" s="303"/>
      <c r="E23" s="303"/>
      <c r="F23" s="303"/>
      <c r="G23" s="303"/>
      <c r="H23" s="303"/>
      <c r="I23" s="303"/>
      <c r="J23" s="303"/>
      <c r="K23" s="301"/>
    </row>
    <row r="24" ht="15" customHeight="1">
      <c r="B24" s="304"/>
      <c r="C24" s="303" t="s">
        <v>731</v>
      </c>
      <c r="D24" s="303"/>
      <c r="E24" s="303"/>
      <c r="F24" s="303"/>
      <c r="G24" s="303"/>
      <c r="H24" s="303"/>
      <c r="I24" s="303"/>
      <c r="J24" s="303"/>
      <c r="K24" s="301"/>
    </row>
    <row r="25" ht="15" customHeight="1">
      <c r="B25" s="304"/>
      <c r="C25" s="303"/>
      <c r="D25" s="303" t="s">
        <v>732</v>
      </c>
      <c r="E25" s="303"/>
      <c r="F25" s="303"/>
      <c r="G25" s="303"/>
      <c r="H25" s="303"/>
      <c r="I25" s="303"/>
      <c r="J25" s="303"/>
      <c r="K25" s="301"/>
    </row>
    <row r="26" ht="15" customHeight="1">
      <c r="B26" s="304"/>
      <c r="C26" s="305"/>
      <c r="D26" s="303" t="s">
        <v>733</v>
      </c>
      <c r="E26" s="303"/>
      <c r="F26" s="303"/>
      <c r="G26" s="303"/>
      <c r="H26" s="303"/>
      <c r="I26" s="303"/>
      <c r="J26" s="303"/>
      <c r="K26" s="301"/>
    </row>
    <row r="27" ht="12.75" customHeight="1">
      <c r="B27" s="304"/>
      <c r="C27" s="305"/>
      <c r="D27" s="305"/>
      <c r="E27" s="305"/>
      <c r="F27" s="305"/>
      <c r="G27" s="305"/>
      <c r="H27" s="305"/>
      <c r="I27" s="305"/>
      <c r="J27" s="305"/>
      <c r="K27" s="301"/>
    </row>
    <row r="28" ht="15" customHeight="1">
      <c r="B28" s="304"/>
      <c r="C28" s="305"/>
      <c r="D28" s="303" t="s">
        <v>734</v>
      </c>
      <c r="E28" s="303"/>
      <c r="F28" s="303"/>
      <c r="G28" s="303"/>
      <c r="H28" s="303"/>
      <c r="I28" s="303"/>
      <c r="J28" s="303"/>
      <c r="K28" s="301"/>
    </row>
    <row r="29" ht="15" customHeight="1">
      <c r="B29" s="304"/>
      <c r="C29" s="305"/>
      <c r="D29" s="303" t="s">
        <v>735</v>
      </c>
      <c r="E29" s="303"/>
      <c r="F29" s="303"/>
      <c r="G29" s="303"/>
      <c r="H29" s="303"/>
      <c r="I29" s="303"/>
      <c r="J29" s="303"/>
      <c r="K29" s="301"/>
    </row>
    <row r="30" ht="12.75" customHeight="1">
      <c r="B30" s="304"/>
      <c r="C30" s="305"/>
      <c r="D30" s="305"/>
      <c r="E30" s="305"/>
      <c r="F30" s="305"/>
      <c r="G30" s="305"/>
      <c r="H30" s="305"/>
      <c r="I30" s="305"/>
      <c r="J30" s="305"/>
      <c r="K30" s="301"/>
    </row>
    <row r="31" ht="15" customHeight="1">
      <c r="B31" s="304"/>
      <c r="C31" s="305"/>
      <c r="D31" s="303" t="s">
        <v>736</v>
      </c>
      <c r="E31" s="303"/>
      <c r="F31" s="303"/>
      <c r="G31" s="303"/>
      <c r="H31" s="303"/>
      <c r="I31" s="303"/>
      <c r="J31" s="303"/>
      <c r="K31" s="301"/>
    </row>
    <row r="32" ht="15" customHeight="1">
      <c r="B32" s="304"/>
      <c r="C32" s="305"/>
      <c r="D32" s="303" t="s">
        <v>737</v>
      </c>
      <c r="E32" s="303"/>
      <c r="F32" s="303"/>
      <c r="G32" s="303"/>
      <c r="H32" s="303"/>
      <c r="I32" s="303"/>
      <c r="J32" s="303"/>
      <c r="K32" s="301"/>
    </row>
    <row r="33" ht="15" customHeight="1">
      <c r="B33" s="304"/>
      <c r="C33" s="305"/>
      <c r="D33" s="303" t="s">
        <v>738</v>
      </c>
      <c r="E33" s="303"/>
      <c r="F33" s="303"/>
      <c r="G33" s="303"/>
      <c r="H33" s="303"/>
      <c r="I33" s="303"/>
      <c r="J33" s="303"/>
      <c r="K33" s="301"/>
    </row>
    <row r="34" ht="15" customHeight="1">
      <c r="B34" s="304"/>
      <c r="C34" s="305"/>
      <c r="D34" s="303"/>
      <c r="E34" s="307" t="s">
        <v>113</v>
      </c>
      <c r="F34" s="303"/>
      <c r="G34" s="303" t="s">
        <v>739</v>
      </c>
      <c r="H34" s="303"/>
      <c r="I34" s="303"/>
      <c r="J34" s="303"/>
      <c r="K34" s="301"/>
    </row>
    <row r="35" ht="30.75" customHeight="1">
      <c r="B35" s="304"/>
      <c r="C35" s="305"/>
      <c r="D35" s="303"/>
      <c r="E35" s="307" t="s">
        <v>740</v>
      </c>
      <c r="F35" s="303"/>
      <c r="G35" s="303" t="s">
        <v>741</v>
      </c>
      <c r="H35" s="303"/>
      <c r="I35" s="303"/>
      <c r="J35" s="303"/>
      <c r="K35" s="301"/>
    </row>
    <row r="36" ht="15" customHeight="1">
      <c r="B36" s="304"/>
      <c r="C36" s="305"/>
      <c r="D36" s="303"/>
      <c r="E36" s="307" t="s">
        <v>54</v>
      </c>
      <c r="F36" s="303"/>
      <c r="G36" s="303" t="s">
        <v>742</v>
      </c>
      <c r="H36" s="303"/>
      <c r="I36" s="303"/>
      <c r="J36" s="303"/>
      <c r="K36" s="301"/>
    </row>
    <row r="37" ht="15" customHeight="1">
      <c r="B37" s="304"/>
      <c r="C37" s="305"/>
      <c r="D37" s="303"/>
      <c r="E37" s="307" t="s">
        <v>114</v>
      </c>
      <c r="F37" s="303"/>
      <c r="G37" s="303" t="s">
        <v>743</v>
      </c>
      <c r="H37" s="303"/>
      <c r="I37" s="303"/>
      <c r="J37" s="303"/>
      <c r="K37" s="301"/>
    </row>
    <row r="38" ht="15" customHeight="1">
      <c r="B38" s="304"/>
      <c r="C38" s="305"/>
      <c r="D38" s="303"/>
      <c r="E38" s="307" t="s">
        <v>115</v>
      </c>
      <c r="F38" s="303"/>
      <c r="G38" s="303" t="s">
        <v>744</v>
      </c>
      <c r="H38" s="303"/>
      <c r="I38" s="303"/>
      <c r="J38" s="303"/>
      <c r="K38" s="301"/>
    </row>
    <row r="39" ht="15" customHeight="1">
      <c r="B39" s="304"/>
      <c r="C39" s="305"/>
      <c r="D39" s="303"/>
      <c r="E39" s="307" t="s">
        <v>116</v>
      </c>
      <c r="F39" s="303"/>
      <c r="G39" s="303" t="s">
        <v>745</v>
      </c>
      <c r="H39" s="303"/>
      <c r="I39" s="303"/>
      <c r="J39" s="303"/>
      <c r="K39" s="301"/>
    </row>
    <row r="40" ht="15" customHeight="1">
      <c r="B40" s="304"/>
      <c r="C40" s="305"/>
      <c r="D40" s="303"/>
      <c r="E40" s="307" t="s">
        <v>746</v>
      </c>
      <c r="F40" s="303"/>
      <c r="G40" s="303" t="s">
        <v>747</v>
      </c>
      <c r="H40" s="303"/>
      <c r="I40" s="303"/>
      <c r="J40" s="303"/>
      <c r="K40" s="301"/>
    </row>
    <row r="41" ht="15" customHeight="1">
      <c r="B41" s="304"/>
      <c r="C41" s="305"/>
      <c r="D41" s="303"/>
      <c r="E41" s="307"/>
      <c r="F41" s="303"/>
      <c r="G41" s="303" t="s">
        <v>748</v>
      </c>
      <c r="H41" s="303"/>
      <c r="I41" s="303"/>
      <c r="J41" s="303"/>
      <c r="K41" s="301"/>
    </row>
    <row r="42" ht="15" customHeight="1">
      <c r="B42" s="304"/>
      <c r="C42" s="305"/>
      <c r="D42" s="303"/>
      <c r="E42" s="307" t="s">
        <v>749</v>
      </c>
      <c r="F42" s="303"/>
      <c r="G42" s="303" t="s">
        <v>750</v>
      </c>
      <c r="H42" s="303"/>
      <c r="I42" s="303"/>
      <c r="J42" s="303"/>
      <c r="K42" s="301"/>
    </row>
    <row r="43" ht="15" customHeight="1">
      <c r="B43" s="304"/>
      <c r="C43" s="305"/>
      <c r="D43" s="303"/>
      <c r="E43" s="307" t="s">
        <v>118</v>
      </c>
      <c r="F43" s="303"/>
      <c r="G43" s="303" t="s">
        <v>751</v>
      </c>
      <c r="H43" s="303"/>
      <c r="I43" s="303"/>
      <c r="J43" s="303"/>
      <c r="K43" s="301"/>
    </row>
    <row r="44" ht="12.75" customHeight="1">
      <c r="B44" s="304"/>
      <c r="C44" s="305"/>
      <c r="D44" s="303"/>
      <c r="E44" s="303"/>
      <c r="F44" s="303"/>
      <c r="G44" s="303"/>
      <c r="H44" s="303"/>
      <c r="I44" s="303"/>
      <c r="J44" s="303"/>
      <c r="K44" s="301"/>
    </row>
    <row r="45" ht="15" customHeight="1">
      <c r="B45" s="304"/>
      <c r="C45" s="305"/>
      <c r="D45" s="303" t="s">
        <v>752</v>
      </c>
      <c r="E45" s="303"/>
      <c r="F45" s="303"/>
      <c r="G45" s="303"/>
      <c r="H45" s="303"/>
      <c r="I45" s="303"/>
      <c r="J45" s="303"/>
      <c r="K45" s="301"/>
    </row>
    <row r="46" ht="15" customHeight="1">
      <c r="B46" s="304"/>
      <c r="C46" s="305"/>
      <c r="D46" s="305"/>
      <c r="E46" s="303" t="s">
        <v>753</v>
      </c>
      <c r="F46" s="303"/>
      <c r="G46" s="303"/>
      <c r="H46" s="303"/>
      <c r="I46" s="303"/>
      <c r="J46" s="303"/>
      <c r="K46" s="301"/>
    </row>
    <row r="47" ht="15" customHeight="1">
      <c r="B47" s="304"/>
      <c r="C47" s="305"/>
      <c r="D47" s="305"/>
      <c r="E47" s="303" t="s">
        <v>754</v>
      </c>
      <c r="F47" s="303"/>
      <c r="G47" s="303"/>
      <c r="H47" s="303"/>
      <c r="I47" s="303"/>
      <c r="J47" s="303"/>
      <c r="K47" s="301"/>
    </row>
    <row r="48" ht="15" customHeight="1">
      <c r="B48" s="304"/>
      <c r="C48" s="305"/>
      <c r="D48" s="305"/>
      <c r="E48" s="303" t="s">
        <v>755</v>
      </c>
      <c r="F48" s="303"/>
      <c r="G48" s="303"/>
      <c r="H48" s="303"/>
      <c r="I48" s="303"/>
      <c r="J48" s="303"/>
      <c r="K48" s="301"/>
    </row>
    <row r="49" ht="15" customHeight="1">
      <c r="B49" s="304"/>
      <c r="C49" s="305"/>
      <c r="D49" s="303" t="s">
        <v>756</v>
      </c>
      <c r="E49" s="303"/>
      <c r="F49" s="303"/>
      <c r="G49" s="303"/>
      <c r="H49" s="303"/>
      <c r="I49" s="303"/>
      <c r="J49" s="303"/>
      <c r="K49" s="301"/>
    </row>
    <row r="50" ht="25.5" customHeight="1">
      <c r="B50" s="299"/>
      <c r="C50" s="300" t="s">
        <v>757</v>
      </c>
      <c r="D50" s="300"/>
      <c r="E50" s="300"/>
      <c r="F50" s="300"/>
      <c r="G50" s="300"/>
      <c r="H50" s="300"/>
      <c r="I50" s="300"/>
      <c r="J50" s="300"/>
      <c r="K50" s="301"/>
    </row>
    <row r="51" ht="5.25" customHeight="1">
      <c r="B51" s="299"/>
      <c r="C51" s="302"/>
      <c r="D51" s="302"/>
      <c r="E51" s="302"/>
      <c r="F51" s="302"/>
      <c r="G51" s="302"/>
      <c r="H51" s="302"/>
      <c r="I51" s="302"/>
      <c r="J51" s="302"/>
      <c r="K51" s="301"/>
    </row>
    <row r="52" ht="15" customHeight="1">
      <c r="B52" s="299"/>
      <c r="C52" s="303" t="s">
        <v>758</v>
      </c>
      <c r="D52" s="303"/>
      <c r="E52" s="303"/>
      <c r="F52" s="303"/>
      <c r="G52" s="303"/>
      <c r="H52" s="303"/>
      <c r="I52" s="303"/>
      <c r="J52" s="303"/>
      <c r="K52" s="301"/>
    </row>
    <row r="53" ht="15" customHeight="1">
      <c r="B53" s="299"/>
      <c r="C53" s="303" t="s">
        <v>759</v>
      </c>
      <c r="D53" s="303"/>
      <c r="E53" s="303"/>
      <c r="F53" s="303"/>
      <c r="G53" s="303"/>
      <c r="H53" s="303"/>
      <c r="I53" s="303"/>
      <c r="J53" s="303"/>
      <c r="K53" s="301"/>
    </row>
    <row r="54" ht="12.75" customHeight="1">
      <c r="B54" s="299"/>
      <c r="C54" s="303"/>
      <c r="D54" s="303"/>
      <c r="E54" s="303"/>
      <c r="F54" s="303"/>
      <c r="G54" s="303"/>
      <c r="H54" s="303"/>
      <c r="I54" s="303"/>
      <c r="J54" s="303"/>
      <c r="K54" s="301"/>
    </row>
    <row r="55" ht="15" customHeight="1">
      <c r="B55" s="299"/>
      <c r="C55" s="303" t="s">
        <v>760</v>
      </c>
      <c r="D55" s="303"/>
      <c r="E55" s="303"/>
      <c r="F55" s="303"/>
      <c r="G55" s="303"/>
      <c r="H55" s="303"/>
      <c r="I55" s="303"/>
      <c r="J55" s="303"/>
      <c r="K55" s="301"/>
    </row>
    <row r="56" ht="15" customHeight="1">
      <c r="B56" s="299"/>
      <c r="C56" s="305"/>
      <c r="D56" s="303" t="s">
        <v>761</v>
      </c>
      <c r="E56" s="303"/>
      <c r="F56" s="303"/>
      <c r="G56" s="303"/>
      <c r="H56" s="303"/>
      <c r="I56" s="303"/>
      <c r="J56" s="303"/>
      <c r="K56" s="301"/>
    </row>
    <row r="57" ht="15" customHeight="1">
      <c r="B57" s="299"/>
      <c r="C57" s="305"/>
      <c r="D57" s="303" t="s">
        <v>762</v>
      </c>
      <c r="E57" s="303"/>
      <c r="F57" s="303"/>
      <c r="G57" s="303"/>
      <c r="H57" s="303"/>
      <c r="I57" s="303"/>
      <c r="J57" s="303"/>
      <c r="K57" s="301"/>
    </row>
    <row r="58" ht="15" customHeight="1">
      <c r="B58" s="299"/>
      <c r="C58" s="305"/>
      <c r="D58" s="303" t="s">
        <v>763</v>
      </c>
      <c r="E58" s="303"/>
      <c r="F58" s="303"/>
      <c r="G58" s="303"/>
      <c r="H58" s="303"/>
      <c r="I58" s="303"/>
      <c r="J58" s="303"/>
      <c r="K58" s="301"/>
    </row>
    <row r="59" ht="15" customHeight="1">
      <c r="B59" s="299"/>
      <c r="C59" s="305"/>
      <c r="D59" s="303" t="s">
        <v>764</v>
      </c>
      <c r="E59" s="303"/>
      <c r="F59" s="303"/>
      <c r="G59" s="303"/>
      <c r="H59" s="303"/>
      <c r="I59" s="303"/>
      <c r="J59" s="303"/>
      <c r="K59" s="301"/>
    </row>
    <row r="60" ht="15" customHeight="1">
      <c r="B60" s="299"/>
      <c r="C60" s="305"/>
      <c r="D60" s="308" t="s">
        <v>765</v>
      </c>
      <c r="E60" s="308"/>
      <c r="F60" s="308"/>
      <c r="G60" s="308"/>
      <c r="H60" s="308"/>
      <c r="I60" s="308"/>
      <c r="J60" s="308"/>
      <c r="K60" s="301"/>
    </row>
    <row r="61" ht="15" customHeight="1">
      <c r="B61" s="299"/>
      <c r="C61" s="305"/>
      <c r="D61" s="303" t="s">
        <v>766</v>
      </c>
      <c r="E61" s="303"/>
      <c r="F61" s="303"/>
      <c r="G61" s="303"/>
      <c r="H61" s="303"/>
      <c r="I61" s="303"/>
      <c r="J61" s="303"/>
      <c r="K61" s="301"/>
    </row>
    <row r="62" ht="12.75" customHeight="1">
      <c r="B62" s="299"/>
      <c r="C62" s="305"/>
      <c r="D62" s="305"/>
      <c r="E62" s="309"/>
      <c r="F62" s="305"/>
      <c r="G62" s="305"/>
      <c r="H62" s="305"/>
      <c r="I62" s="305"/>
      <c r="J62" s="305"/>
      <c r="K62" s="301"/>
    </row>
    <row r="63" ht="15" customHeight="1">
      <c r="B63" s="299"/>
      <c r="C63" s="305"/>
      <c r="D63" s="303" t="s">
        <v>767</v>
      </c>
      <c r="E63" s="303"/>
      <c r="F63" s="303"/>
      <c r="G63" s="303"/>
      <c r="H63" s="303"/>
      <c r="I63" s="303"/>
      <c r="J63" s="303"/>
      <c r="K63" s="301"/>
    </row>
    <row r="64" ht="15" customHeight="1">
      <c r="B64" s="299"/>
      <c r="C64" s="305"/>
      <c r="D64" s="308" t="s">
        <v>768</v>
      </c>
      <c r="E64" s="308"/>
      <c r="F64" s="308"/>
      <c r="G64" s="308"/>
      <c r="H64" s="308"/>
      <c r="I64" s="308"/>
      <c r="J64" s="308"/>
      <c r="K64" s="301"/>
    </row>
    <row r="65" ht="15" customHeight="1">
      <c r="B65" s="299"/>
      <c r="C65" s="305"/>
      <c r="D65" s="303" t="s">
        <v>769</v>
      </c>
      <c r="E65" s="303"/>
      <c r="F65" s="303"/>
      <c r="G65" s="303"/>
      <c r="H65" s="303"/>
      <c r="I65" s="303"/>
      <c r="J65" s="303"/>
      <c r="K65" s="301"/>
    </row>
    <row r="66" ht="15" customHeight="1">
      <c r="B66" s="299"/>
      <c r="C66" s="305"/>
      <c r="D66" s="303" t="s">
        <v>770</v>
      </c>
      <c r="E66" s="303"/>
      <c r="F66" s="303"/>
      <c r="G66" s="303"/>
      <c r="H66" s="303"/>
      <c r="I66" s="303"/>
      <c r="J66" s="303"/>
      <c r="K66" s="301"/>
    </row>
    <row r="67" ht="15" customHeight="1">
      <c r="B67" s="299"/>
      <c r="C67" s="305"/>
      <c r="D67" s="303" t="s">
        <v>771</v>
      </c>
      <c r="E67" s="303"/>
      <c r="F67" s="303"/>
      <c r="G67" s="303"/>
      <c r="H67" s="303"/>
      <c r="I67" s="303"/>
      <c r="J67" s="303"/>
      <c r="K67" s="301"/>
    </row>
    <row r="68" ht="15" customHeight="1">
      <c r="B68" s="299"/>
      <c r="C68" s="305"/>
      <c r="D68" s="303" t="s">
        <v>772</v>
      </c>
      <c r="E68" s="303"/>
      <c r="F68" s="303"/>
      <c r="G68" s="303"/>
      <c r="H68" s="303"/>
      <c r="I68" s="303"/>
      <c r="J68" s="303"/>
      <c r="K68" s="301"/>
    </row>
    <row r="69" ht="12.75" customHeight="1">
      <c r="B69" s="310"/>
      <c r="C69" s="311"/>
      <c r="D69" s="311"/>
      <c r="E69" s="311"/>
      <c r="F69" s="311"/>
      <c r="G69" s="311"/>
      <c r="H69" s="311"/>
      <c r="I69" s="311"/>
      <c r="J69" s="311"/>
      <c r="K69" s="312"/>
    </row>
    <row r="70" ht="18.75" customHeight="1">
      <c r="B70" s="313"/>
      <c r="C70" s="313"/>
      <c r="D70" s="313"/>
      <c r="E70" s="313"/>
      <c r="F70" s="313"/>
      <c r="G70" s="313"/>
      <c r="H70" s="313"/>
      <c r="I70" s="313"/>
      <c r="J70" s="313"/>
      <c r="K70" s="314"/>
    </row>
    <row r="71" ht="18.75" customHeight="1">
      <c r="B71" s="314"/>
      <c r="C71" s="314"/>
      <c r="D71" s="314"/>
      <c r="E71" s="314"/>
      <c r="F71" s="314"/>
      <c r="G71" s="314"/>
      <c r="H71" s="314"/>
      <c r="I71" s="314"/>
      <c r="J71" s="314"/>
      <c r="K71" s="314"/>
    </row>
    <row r="72" ht="7.5" customHeight="1">
      <c r="B72" s="315"/>
      <c r="C72" s="316"/>
      <c r="D72" s="316"/>
      <c r="E72" s="316"/>
      <c r="F72" s="316"/>
      <c r="G72" s="316"/>
      <c r="H72" s="316"/>
      <c r="I72" s="316"/>
      <c r="J72" s="316"/>
      <c r="K72" s="317"/>
    </row>
    <row r="73" ht="45" customHeight="1">
      <c r="B73" s="318"/>
      <c r="C73" s="319" t="s">
        <v>94</v>
      </c>
      <c r="D73" s="319"/>
      <c r="E73" s="319"/>
      <c r="F73" s="319"/>
      <c r="G73" s="319"/>
      <c r="H73" s="319"/>
      <c r="I73" s="319"/>
      <c r="J73" s="319"/>
      <c r="K73" s="320"/>
    </row>
    <row r="74" ht="17.25" customHeight="1">
      <c r="B74" s="318"/>
      <c r="C74" s="321" t="s">
        <v>773</v>
      </c>
      <c r="D74" s="321"/>
      <c r="E74" s="321"/>
      <c r="F74" s="321" t="s">
        <v>774</v>
      </c>
      <c r="G74" s="322"/>
      <c r="H74" s="321" t="s">
        <v>114</v>
      </c>
      <c r="I74" s="321" t="s">
        <v>58</v>
      </c>
      <c r="J74" s="321" t="s">
        <v>775</v>
      </c>
      <c r="K74" s="320"/>
    </row>
    <row r="75" ht="17.25" customHeight="1">
      <c r="B75" s="318"/>
      <c r="C75" s="323" t="s">
        <v>776</v>
      </c>
      <c r="D75" s="323"/>
      <c r="E75" s="323"/>
      <c r="F75" s="324" t="s">
        <v>777</v>
      </c>
      <c r="G75" s="325"/>
      <c r="H75" s="323"/>
      <c r="I75" s="323"/>
      <c r="J75" s="323" t="s">
        <v>778</v>
      </c>
      <c r="K75" s="320"/>
    </row>
    <row r="76" ht="5.25" customHeight="1">
      <c r="B76" s="318"/>
      <c r="C76" s="326"/>
      <c r="D76" s="326"/>
      <c r="E76" s="326"/>
      <c r="F76" s="326"/>
      <c r="G76" s="327"/>
      <c r="H76" s="326"/>
      <c r="I76" s="326"/>
      <c r="J76" s="326"/>
      <c r="K76" s="320"/>
    </row>
    <row r="77" ht="15" customHeight="1">
      <c r="B77" s="318"/>
      <c r="C77" s="307" t="s">
        <v>54</v>
      </c>
      <c r="D77" s="326"/>
      <c r="E77" s="326"/>
      <c r="F77" s="328" t="s">
        <v>779</v>
      </c>
      <c r="G77" s="327"/>
      <c r="H77" s="307" t="s">
        <v>780</v>
      </c>
      <c r="I77" s="307" t="s">
        <v>781</v>
      </c>
      <c r="J77" s="307">
        <v>20</v>
      </c>
      <c r="K77" s="320"/>
    </row>
    <row r="78" ht="15" customHeight="1">
      <c r="B78" s="318"/>
      <c r="C78" s="307" t="s">
        <v>782</v>
      </c>
      <c r="D78" s="307"/>
      <c r="E78" s="307"/>
      <c r="F78" s="328" t="s">
        <v>779</v>
      </c>
      <c r="G78" s="327"/>
      <c r="H78" s="307" t="s">
        <v>783</v>
      </c>
      <c r="I78" s="307" t="s">
        <v>781</v>
      </c>
      <c r="J78" s="307">
        <v>120</v>
      </c>
      <c r="K78" s="320"/>
    </row>
    <row r="79" ht="15" customHeight="1">
      <c r="B79" s="329"/>
      <c r="C79" s="307" t="s">
        <v>784</v>
      </c>
      <c r="D79" s="307"/>
      <c r="E79" s="307"/>
      <c r="F79" s="328" t="s">
        <v>785</v>
      </c>
      <c r="G79" s="327"/>
      <c r="H79" s="307" t="s">
        <v>786</v>
      </c>
      <c r="I79" s="307" t="s">
        <v>781</v>
      </c>
      <c r="J79" s="307">
        <v>50</v>
      </c>
      <c r="K79" s="320"/>
    </row>
    <row r="80" ht="15" customHeight="1">
      <c r="B80" s="329"/>
      <c r="C80" s="307" t="s">
        <v>787</v>
      </c>
      <c r="D80" s="307"/>
      <c r="E80" s="307"/>
      <c r="F80" s="328" t="s">
        <v>779</v>
      </c>
      <c r="G80" s="327"/>
      <c r="H80" s="307" t="s">
        <v>788</v>
      </c>
      <c r="I80" s="307" t="s">
        <v>789</v>
      </c>
      <c r="J80" s="307"/>
      <c r="K80" s="320"/>
    </row>
    <row r="81" ht="15" customHeight="1">
      <c r="B81" s="329"/>
      <c r="C81" s="330" t="s">
        <v>790</v>
      </c>
      <c r="D81" s="330"/>
      <c r="E81" s="330"/>
      <c r="F81" s="331" t="s">
        <v>785</v>
      </c>
      <c r="G81" s="330"/>
      <c r="H81" s="330" t="s">
        <v>791</v>
      </c>
      <c r="I81" s="330" t="s">
        <v>781</v>
      </c>
      <c r="J81" s="330">
        <v>15</v>
      </c>
      <c r="K81" s="320"/>
    </row>
    <row r="82" ht="15" customHeight="1">
      <c r="B82" s="329"/>
      <c r="C82" s="330" t="s">
        <v>792</v>
      </c>
      <c r="D82" s="330"/>
      <c r="E82" s="330"/>
      <c r="F82" s="331" t="s">
        <v>785</v>
      </c>
      <c r="G82" s="330"/>
      <c r="H82" s="330" t="s">
        <v>793</v>
      </c>
      <c r="I82" s="330" t="s">
        <v>781</v>
      </c>
      <c r="J82" s="330">
        <v>15</v>
      </c>
      <c r="K82" s="320"/>
    </row>
    <row r="83" ht="15" customHeight="1">
      <c r="B83" s="329"/>
      <c r="C83" s="330" t="s">
        <v>794</v>
      </c>
      <c r="D83" s="330"/>
      <c r="E83" s="330"/>
      <c r="F83" s="331" t="s">
        <v>785</v>
      </c>
      <c r="G83" s="330"/>
      <c r="H83" s="330" t="s">
        <v>795</v>
      </c>
      <c r="I83" s="330" t="s">
        <v>781</v>
      </c>
      <c r="J83" s="330">
        <v>20</v>
      </c>
      <c r="K83" s="320"/>
    </row>
    <row r="84" ht="15" customHeight="1">
      <c r="B84" s="329"/>
      <c r="C84" s="330" t="s">
        <v>796</v>
      </c>
      <c r="D84" s="330"/>
      <c r="E84" s="330"/>
      <c r="F84" s="331" t="s">
        <v>785</v>
      </c>
      <c r="G84" s="330"/>
      <c r="H84" s="330" t="s">
        <v>797</v>
      </c>
      <c r="I84" s="330" t="s">
        <v>781</v>
      </c>
      <c r="J84" s="330">
        <v>20</v>
      </c>
      <c r="K84" s="320"/>
    </row>
    <row r="85" ht="15" customHeight="1">
      <c r="B85" s="329"/>
      <c r="C85" s="307" t="s">
        <v>798</v>
      </c>
      <c r="D85" s="307"/>
      <c r="E85" s="307"/>
      <c r="F85" s="328" t="s">
        <v>785</v>
      </c>
      <c r="G85" s="327"/>
      <c r="H85" s="307" t="s">
        <v>799</v>
      </c>
      <c r="I85" s="307" t="s">
        <v>781</v>
      </c>
      <c r="J85" s="307">
        <v>50</v>
      </c>
      <c r="K85" s="320"/>
    </row>
    <row r="86" ht="15" customHeight="1">
      <c r="B86" s="329"/>
      <c r="C86" s="307" t="s">
        <v>800</v>
      </c>
      <c r="D86" s="307"/>
      <c r="E86" s="307"/>
      <c r="F86" s="328" t="s">
        <v>785</v>
      </c>
      <c r="G86" s="327"/>
      <c r="H86" s="307" t="s">
        <v>801</v>
      </c>
      <c r="I86" s="307" t="s">
        <v>781</v>
      </c>
      <c r="J86" s="307">
        <v>20</v>
      </c>
      <c r="K86" s="320"/>
    </row>
    <row r="87" ht="15" customHeight="1">
      <c r="B87" s="329"/>
      <c r="C87" s="307" t="s">
        <v>802</v>
      </c>
      <c r="D87" s="307"/>
      <c r="E87" s="307"/>
      <c r="F87" s="328" t="s">
        <v>785</v>
      </c>
      <c r="G87" s="327"/>
      <c r="H87" s="307" t="s">
        <v>803</v>
      </c>
      <c r="I87" s="307" t="s">
        <v>781</v>
      </c>
      <c r="J87" s="307">
        <v>20</v>
      </c>
      <c r="K87" s="320"/>
    </row>
    <row r="88" ht="15" customHeight="1">
      <c r="B88" s="329"/>
      <c r="C88" s="307" t="s">
        <v>804</v>
      </c>
      <c r="D88" s="307"/>
      <c r="E88" s="307"/>
      <c r="F88" s="328" t="s">
        <v>785</v>
      </c>
      <c r="G88" s="327"/>
      <c r="H88" s="307" t="s">
        <v>805</v>
      </c>
      <c r="I88" s="307" t="s">
        <v>781</v>
      </c>
      <c r="J88" s="307">
        <v>50</v>
      </c>
      <c r="K88" s="320"/>
    </row>
    <row r="89" ht="15" customHeight="1">
      <c r="B89" s="329"/>
      <c r="C89" s="307" t="s">
        <v>806</v>
      </c>
      <c r="D89" s="307"/>
      <c r="E89" s="307"/>
      <c r="F89" s="328" t="s">
        <v>785</v>
      </c>
      <c r="G89" s="327"/>
      <c r="H89" s="307" t="s">
        <v>806</v>
      </c>
      <c r="I89" s="307" t="s">
        <v>781</v>
      </c>
      <c r="J89" s="307">
        <v>50</v>
      </c>
      <c r="K89" s="320"/>
    </row>
    <row r="90" ht="15" customHeight="1">
      <c r="B90" s="329"/>
      <c r="C90" s="307" t="s">
        <v>119</v>
      </c>
      <c r="D90" s="307"/>
      <c r="E90" s="307"/>
      <c r="F90" s="328" t="s">
        <v>785</v>
      </c>
      <c r="G90" s="327"/>
      <c r="H90" s="307" t="s">
        <v>807</v>
      </c>
      <c r="I90" s="307" t="s">
        <v>781</v>
      </c>
      <c r="J90" s="307">
        <v>255</v>
      </c>
      <c r="K90" s="320"/>
    </row>
    <row r="91" ht="15" customHeight="1">
      <c r="B91" s="329"/>
      <c r="C91" s="307" t="s">
        <v>808</v>
      </c>
      <c r="D91" s="307"/>
      <c r="E91" s="307"/>
      <c r="F91" s="328" t="s">
        <v>779</v>
      </c>
      <c r="G91" s="327"/>
      <c r="H91" s="307" t="s">
        <v>809</v>
      </c>
      <c r="I91" s="307" t="s">
        <v>810</v>
      </c>
      <c r="J91" s="307"/>
      <c r="K91" s="320"/>
    </row>
    <row r="92" ht="15" customHeight="1">
      <c r="B92" s="329"/>
      <c r="C92" s="307" t="s">
        <v>811</v>
      </c>
      <c r="D92" s="307"/>
      <c r="E92" s="307"/>
      <c r="F92" s="328" t="s">
        <v>779</v>
      </c>
      <c r="G92" s="327"/>
      <c r="H92" s="307" t="s">
        <v>812</v>
      </c>
      <c r="I92" s="307" t="s">
        <v>813</v>
      </c>
      <c r="J92" s="307"/>
      <c r="K92" s="320"/>
    </row>
    <row r="93" ht="15" customHeight="1">
      <c r="B93" s="329"/>
      <c r="C93" s="307" t="s">
        <v>814</v>
      </c>
      <c r="D93" s="307"/>
      <c r="E93" s="307"/>
      <c r="F93" s="328" t="s">
        <v>779</v>
      </c>
      <c r="G93" s="327"/>
      <c r="H93" s="307" t="s">
        <v>814</v>
      </c>
      <c r="I93" s="307" t="s">
        <v>813</v>
      </c>
      <c r="J93" s="307"/>
      <c r="K93" s="320"/>
    </row>
    <row r="94" ht="15" customHeight="1">
      <c r="B94" s="329"/>
      <c r="C94" s="307" t="s">
        <v>39</v>
      </c>
      <c r="D94" s="307"/>
      <c r="E94" s="307"/>
      <c r="F94" s="328" t="s">
        <v>779</v>
      </c>
      <c r="G94" s="327"/>
      <c r="H94" s="307" t="s">
        <v>815</v>
      </c>
      <c r="I94" s="307" t="s">
        <v>813</v>
      </c>
      <c r="J94" s="307"/>
      <c r="K94" s="320"/>
    </row>
    <row r="95" ht="15" customHeight="1">
      <c r="B95" s="329"/>
      <c r="C95" s="307" t="s">
        <v>49</v>
      </c>
      <c r="D95" s="307"/>
      <c r="E95" s="307"/>
      <c r="F95" s="328" t="s">
        <v>779</v>
      </c>
      <c r="G95" s="327"/>
      <c r="H95" s="307" t="s">
        <v>816</v>
      </c>
      <c r="I95" s="307" t="s">
        <v>813</v>
      </c>
      <c r="J95" s="307"/>
      <c r="K95" s="320"/>
    </row>
    <row r="96" ht="15" customHeight="1">
      <c r="B96" s="332"/>
      <c r="C96" s="333"/>
      <c r="D96" s="333"/>
      <c r="E96" s="333"/>
      <c r="F96" s="333"/>
      <c r="G96" s="333"/>
      <c r="H96" s="333"/>
      <c r="I96" s="333"/>
      <c r="J96" s="333"/>
      <c r="K96" s="334"/>
    </row>
    <row r="97" ht="18.75" customHeight="1">
      <c r="B97" s="335"/>
      <c r="C97" s="336"/>
      <c r="D97" s="336"/>
      <c r="E97" s="336"/>
      <c r="F97" s="336"/>
      <c r="G97" s="336"/>
      <c r="H97" s="336"/>
      <c r="I97" s="336"/>
      <c r="J97" s="336"/>
      <c r="K97" s="335"/>
    </row>
    <row r="98" ht="18.75" customHeight="1">
      <c r="B98" s="314"/>
      <c r="C98" s="314"/>
      <c r="D98" s="314"/>
      <c r="E98" s="314"/>
      <c r="F98" s="314"/>
      <c r="G98" s="314"/>
      <c r="H98" s="314"/>
      <c r="I98" s="314"/>
      <c r="J98" s="314"/>
      <c r="K98" s="314"/>
    </row>
    <row r="99" ht="7.5" customHeight="1">
      <c r="B99" s="315"/>
      <c r="C99" s="316"/>
      <c r="D99" s="316"/>
      <c r="E99" s="316"/>
      <c r="F99" s="316"/>
      <c r="G99" s="316"/>
      <c r="H99" s="316"/>
      <c r="I99" s="316"/>
      <c r="J99" s="316"/>
      <c r="K99" s="317"/>
    </row>
    <row r="100" ht="45" customHeight="1">
      <c r="B100" s="318"/>
      <c r="C100" s="319" t="s">
        <v>817</v>
      </c>
      <c r="D100" s="319"/>
      <c r="E100" s="319"/>
      <c r="F100" s="319"/>
      <c r="G100" s="319"/>
      <c r="H100" s="319"/>
      <c r="I100" s="319"/>
      <c r="J100" s="319"/>
      <c r="K100" s="320"/>
    </row>
    <row r="101" ht="17.25" customHeight="1">
      <c r="B101" s="318"/>
      <c r="C101" s="321" t="s">
        <v>773</v>
      </c>
      <c r="D101" s="321"/>
      <c r="E101" s="321"/>
      <c r="F101" s="321" t="s">
        <v>774</v>
      </c>
      <c r="G101" s="322"/>
      <c r="H101" s="321" t="s">
        <v>114</v>
      </c>
      <c r="I101" s="321" t="s">
        <v>58</v>
      </c>
      <c r="J101" s="321" t="s">
        <v>775</v>
      </c>
      <c r="K101" s="320"/>
    </row>
    <row r="102" ht="17.25" customHeight="1">
      <c r="B102" s="318"/>
      <c r="C102" s="323" t="s">
        <v>776</v>
      </c>
      <c r="D102" s="323"/>
      <c r="E102" s="323"/>
      <c r="F102" s="324" t="s">
        <v>777</v>
      </c>
      <c r="G102" s="325"/>
      <c r="H102" s="323"/>
      <c r="I102" s="323"/>
      <c r="J102" s="323" t="s">
        <v>778</v>
      </c>
      <c r="K102" s="320"/>
    </row>
    <row r="103" ht="5.25" customHeight="1">
      <c r="B103" s="318"/>
      <c r="C103" s="321"/>
      <c r="D103" s="321"/>
      <c r="E103" s="321"/>
      <c r="F103" s="321"/>
      <c r="G103" s="337"/>
      <c r="H103" s="321"/>
      <c r="I103" s="321"/>
      <c r="J103" s="321"/>
      <c r="K103" s="320"/>
    </row>
    <row r="104" ht="15" customHeight="1">
      <c r="B104" s="318"/>
      <c r="C104" s="307" t="s">
        <v>54</v>
      </c>
      <c r="D104" s="326"/>
      <c r="E104" s="326"/>
      <c r="F104" s="328" t="s">
        <v>779</v>
      </c>
      <c r="G104" s="337"/>
      <c r="H104" s="307" t="s">
        <v>818</v>
      </c>
      <c r="I104" s="307" t="s">
        <v>781</v>
      </c>
      <c r="J104" s="307">
        <v>20</v>
      </c>
      <c r="K104" s="320"/>
    </row>
    <row r="105" ht="15" customHeight="1">
      <c r="B105" s="318"/>
      <c r="C105" s="307" t="s">
        <v>782</v>
      </c>
      <c r="D105" s="307"/>
      <c r="E105" s="307"/>
      <c r="F105" s="328" t="s">
        <v>779</v>
      </c>
      <c r="G105" s="307"/>
      <c r="H105" s="307" t="s">
        <v>818</v>
      </c>
      <c r="I105" s="307" t="s">
        <v>781</v>
      </c>
      <c r="J105" s="307">
        <v>120</v>
      </c>
      <c r="K105" s="320"/>
    </row>
    <row r="106" ht="15" customHeight="1">
      <c r="B106" s="329"/>
      <c r="C106" s="307" t="s">
        <v>784</v>
      </c>
      <c r="D106" s="307"/>
      <c r="E106" s="307"/>
      <c r="F106" s="328" t="s">
        <v>785</v>
      </c>
      <c r="G106" s="307"/>
      <c r="H106" s="307" t="s">
        <v>818</v>
      </c>
      <c r="I106" s="307" t="s">
        <v>781</v>
      </c>
      <c r="J106" s="307">
        <v>50</v>
      </c>
      <c r="K106" s="320"/>
    </row>
    <row r="107" ht="15" customHeight="1">
      <c r="B107" s="329"/>
      <c r="C107" s="307" t="s">
        <v>787</v>
      </c>
      <c r="D107" s="307"/>
      <c r="E107" s="307"/>
      <c r="F107" s="328" t="s">
        <v>779</v>
      </c>
      <c r="G107" s="307"/>
      <c r="H107" s="307" t="s">
        <v>818</v>
      </c>
      <c r="I107" s="307" t="s">
        <v>789</v>
      </c>
      <c r="J107" s="307"/>
      <c r="K107" s="320"/>
    </row>
    <row r="108" ht="15" customHeight="1">
      <c r="B108" s="329"/>
      <c r="C108" s="307" t="s">
        <v>798</v>
      </c>
      <c r="D108" s="307"/>
      <c r="E108" s="307"/>
      <c r="F108" s="328" t="s">
        <v>785</v>
      </c>
      <c r="G108" s="307"/>
      <c r="H108" s="307" t="s">
        <v>818</v>
      </c>
      <c r="I108" s="307" t="s">
        <v>781</v>
      </c>
      <c r="J108" s="307">
        <v>50</v>
      </c>
      <c r="K108" s="320"/>
    </row>
    <row r="109" ht="15" customHeight="1">
      <c r="B109" s="329"/>
      <c r="C109" s="307" t="s">
        <v>806</v>
      </c>
      <c r="D109" s="307"/>
      <c r="E109" s="307"/>
      <c r="F109" s="328" t="s">
        <v>785</v>
      </c>
      <c r="G109" s="307"/>
      <c r="H109" s="307" t="s">
        <v>818</v>
      </c>
      <c r="I109" s="307" t="s">
        <v>781</v>
      </c>
      <c r="J109" s="307">
        <v>50</v>
      </c>
      <c r="K109" s="320"/>
    </row>
    <row r="110" ht="15" customHeight="1">
      <c r="B110" s="329"/>
      <c r="C110" s="307" t="s">
        <v>804</v>
      </c>
      <c r="D110" s="307"/>
      <c r="E110" s="307"/>
      <c r="F110" s="328" t="s">
        <v>785</v>
      </c>
      <c r="G110" s="307"/>
      <c r="H110" s="307" t="s">
        <v>818</v>
      </c>
      <c r="I110" s="307" t="s">
        <v>781</v>
      </c>
      <c r="J110" s="307">
        <v>50</v>
      </c>
      <c r="K110" s="320"/>
    </row>
    <row r="111" ht="15" customHeight="1">
      <c r="B111" s="329"/>
      <c r="C111" s="307" t="s">
        <v>54</v>
      </c>
      <c r="D111" s="307"/>
      <c r="E111" s="307"/>
      <c r="F111" s="328" t="s">
        <v>779</v>
      </c>
      <c r="G111" s="307"/>
      <c r="H111" s="307" t="s">
        <v>819</v>
      </c>
      <c r="I111" s="307" t="s">
        <v>781</v>
      </c>
      <c r="J111" s="307">
        <v>20</v>
      </c>
      <c r="K111" s="320"/>
    </row>
    <row r="112" ht="15" customHeight="1">
      <c r="B112" s="329"/>
      <c r="C112" s="307" t="s">
        <v>820</v>
      </c>
      <c r="D112" s="307"/>
      <c r="E112" s="307"/>
      <c r="F112" s="328" t="s">
        <v>779</v>
      </c>
      <c r="G112" s="307"/>
      <c r="H112" s="307" t="s">
        <v>821</v>
      </c>
      <c r="I112" s="307" t="s">
        <v>781</v>
      </c>
      <c r="J112" s="307">
        <v>120</v>
      </c>
      <c r="K112" s="320"/>
    </row>
    <row r="113" ht="15" customHeight="1">
      <c r="B113" s="329"/>
      <c r="C113" s="307" t="s">
        <v>39</v>
      </c>
      <c r="D113" s="307"/>
      <c r="E113" s="307"/>
      <c r="F113" s="328" t="s">
        <v>779</v>
      </c>
      <c r="G113" s="307"/>
      <c r="H113" s="307" t="s">
        <v>822</v>
      </c>
      <c r="I113" s="307" t="s">
        <v>813</v>
      </c>
      <c r="J113" s="307"/>
      <c r="K113" s="320"/>
    </row>
    <row r="114" ht="15" customHeight="1">
      <c r="B114" s="329"/>
      <c r="C114" s="307" t="s">
        <v>49</v>
      </c>
      <c r="D114" s="307"/>
      <c r="E114" s="307"/>
      <c r="F114" s="328" t="s">
        <v>779</v>
      </c>
      <c r="G114" s="307"/>
      <c r="H114" s="307" t="s">
        <v>823</v>
      </c>
      <c r="I114" s="307" t="s">
        <v>813</v>
      </c>
      <c r="J114" s="307"/>
      <c r="K114" s="320"/>
    </row>
    <row r="115" ht="15" customHeight="1">
      <c r="B115" s="329"/>
      <c r="C115" s="307" t="s">
        <v>58</v>
      </c>
      <c r="D115" s="307"/>
      <c r="E115" s="307"/>
      <c r="F115" s="328" t="s">
        <v>779</v>
      </c>
      <c r="G115" s="307"/>
      <c r="H115" s="307" t="s">
        <v>824</v>
      </c>
      <c r="I115" s="307" t="s">
        <v>825</v>
      </c>
      <c r="J115" s="307"/>
      <c r="K115" s="320"/>
    </row>
    <row r="116" ht="15" customHeight="1">
      <c r="B116" s="332"/>
      <c r="C116" s="338"/>
      <c r="D116" s="338"/>
      <c r="E116" s="338"/>
      <c r="F116" s="338"/>
      <c r="G116" s="338"/>
      <c r="H116" s="338"/>
      <c r="I116" s="338"/>
      <c r="J116" s="338"/>
      <c r="K116" s="334"/>
    </row>
    <row r="117" ht="18.75" customHeight="1">
      <c r="B117" s="339"/>
      <c r="C117" s="303"/>
      <c r="D117" s="303"/>
      <c r="E117" s="303"/>
      <c r="F117" s="340"/>
      <c r="G117" s="303"/>
      <c r="H117" s="303"/>
      <c r="I117" s="303"/>
      <c r="J117" s="303"/>
      <c r="K117" s="339"/>
    </row>
    <row r="118" ht="18.75" customHeight="1">
      <c r="B118" s="314"/>
      <c r="C118" s="314"/>
      <c r="D118" s="314"/>
      <c r="E118" s="314"/>
      <c r="F118" s="314"/>
      <c r="G118" s="314"/>
      <c r="H118" s="314"/>
      <c r="I118" s="314"/>
      <c r="J118" s="314"/>
      <c r="K118" s="314"/>
    </row>
    <row r="119" ht="7.5" customHeight="1">
      <c r="B119" s="341"/>
      <c r="C119" s="342"/>
      <c r="D119" s="342"/>
      <c r="E119" s="342"/>
      <c r="F119" s="342"/>
      <c r="G119" s="342"/>
      <c r="H119" s="342"/>
      <c r="I119" s="342"/>
      <c r="J119" s="342"/>
      <c r="K119" s="343"/>
    </row>
    <row r="120" ht="45" customHeight="1">
      <c r="B120" s="344"/>
      <c r="C120" s="297" t="s">
        <v>826</v>
      </c>
      <c r="D120" s="297"/>
      <c r="E120" s="297"/>
      <c r="F120" s="297"/>
      <c r="G120" s="297"/>
      <c r="H120" s="297"/>
      <c r="I120" s="297"/>
      <c r="J120" s="297"/>
      <c r="K120" s="345"/>
    </row>
    <row r="121" ht="17.25" customHeight="1">
      <c r="B121" s="346"/>
      <c r="C121" s="321" t="s">
        <v>773</v>
      </c>
      <c r="D121" s="321"/>
      <c r="E121" s="321"/>
      <c r="F121" s="321" t="s">
        <v>774</v>
      </c>
      <c r="G121" s="322"/>
      <c r="H121" s="321" t="s">
        <v>114</v>
      </c>
      <c r="I121" s="321" t="s">
        <v>58</v>
      </c>
      <c r="J121" s="321" t="s">
        <v>775</v>
      </c>
      <c r="K121" s="347"/>
    </row>
    <row r="122" ht="17.25" customHeight="1">
      <c r="B122" s="346"/>
      <c r="C122" s="323" t="s">
        <v>776</v>
      </c>
      <c r="D122" s="323"/>
      <c r="E122" s="323"/>
      <c r="F122" s="324" t="s">
        <v>777</v>
      </c>
      <c r="G122" s="325"/>
      <c r="H122" s="323"/>
      <c r="I122" s="323"/>
      <c r="J122" s="323" t="s">
        <v>778</v>
      </c>
      <c r="K122" s="347"/>
    </row>
    <row r="123" ht="5.25" customHeight="1">
      <c r="B123" s="348"/>
      <c r="C123" s="326"/>
      <c r="D123" s="326"/>
      <c r="E123" s="326"/>
      <c r="F123" s="326"/>
      <c r="G123" s="307"/>
      <c r="H123" s="326"/>
      <c r="I123" s="326"/>
      <c r="J123" s="326"/>
      <c r="K123" s="349"/>
    </row>
    <row r="124" ht="15" customHeight="1">
      <c r="B124" s="348"/>
      <c r="C124" s="307" t="s">
        <v>782</v>
      </c>
      <c r="D124" s="326"/>
      <c r="E124" s="326"/>
      <c r="F124" s="328" t="s">
        <v>779</v>
      </c>
      <c r="G124" s="307"/>
      <c r="H124" s="307" t="s">
        <v>818</v>
      </c>
      <c r="I124" s="307" t="s">
        <v>781</v>
      </c>
      <c r="J124" s="307">
        <v>120</v>
      </c>
      <c r="K124" s="350"/>
    </row>
    <row r="125" ht="15" customHeight="1">
      <c r="B125" s="348"/>
      <c r="C125" s="307" t="s">
        <v>827</v>
      </c>
      <c r="D125" s="307"/>
      <c r="E125" s="307"/>
      <c r="F125" s="328" t="s">
        <v>779</v>
      </c>
      <c r="G125" s="307"/>
      <c r="H125" s="307" t="s">
        <v>828</v>
      </c>
      <c r="I125" s="307" t="s">
        <v>781</v>
      </c>
      <c r="J125" s="307" t="s">
        <v>829</v>
      </c>
      <c r="K125" s="350"/>
    </row>
    <row r="126" ht="15" customHeight="1">
      <c r="B126" s="348"/>
      <c r="C126" s="307" t="s">
        <v>728</v>
      </c>
      <c r="D126" s="307"/>
      <c r="E126" s="307"/>
      <c r="F126" s="328" t="s">
        <v>779</v>
      </c>
      <c r="G126" s="307"/>
      <c r="H126" s="307" t="s">
        <v>830</v>
      </c>
      <c r="I126" s="307" t="s">
        <v>781</v>
      </c>
      <c r="J126" s="307" t="s">
        <v>829</v>
      </c>
      <c r="K126" s="350"/>
    </row>
    <row r="127" ht="15" customHeight="1">
      <c r="B127" s="348"/>
      <c r="C127" s="307" t="s">
        <v>790</v>
      </c>
      <c r="D127" s="307"/>
      <c r="E127" s="307"/>
      <c r="F127" s="328" t="s">
        <v>785</v>
      </c>
      <c r="G127" s="307"/>
      <c r="H127" s="307" t="s">
        <v>791</v>
      </c>
      <c r="I127" s="307" t="s">
        <v>781</v>
      </c>
      <c r="J127" s="307">
        <v>15</v>
      </c>
      <c r="K127" s="350"/>
    </row>
    <row r="128" ht="15" customHeight="1">
      <c r="B128" s="348"/>
      <c r="C128" s="330" t="s">
        <v>792</v>
      </c>
      <c r="D128" s="330"/>
      <c r="E128" s="330"/>
      <c r="F128" s="331" t="s">
        <v>785</v>
      </c>
      <c r="G128" s="330"/>
      <c r="H128" s="330" t="s">
        <v>793</v>
      </c>
      <c r="I128" s="330" t="s">
        <v>781</v>
      </c>
      <c r="J128" s="330">
        <v>15</v>
      </c>
      <c r="K128" s="350"/>
    </row>
    <row r="129" ht="15" customHeight="1">
      <c r="B129" s="348"/>
      <c r="C129" s="330" t="s">
        <v>794</v>
      </c>
      <c r="D129" s="330"/>
      <c r="E129" s="330"/>
      <c r="F129" s="331" t="s">
        <v>785</v>
      </c>
      <c r="G129" s="330"/>
      <c r="H129" s="330" t="s">
        <v>795</v>
      </c>
      <c r="I129" s="330" t="s">
        <v>781</v>
      </c>
      <c r="J129" s="330">
        <v>20</v>
      </c>
      <c r="K129" s="350"/>
    </row>
    <row r="130" ht="15" customHeight="1">
      <c r="B130" s="348"/>
      <c r="C130" s="330" t="s">
        <v>796</v>
      </c>
      <c r="D130" s="330"/>
      <c r="E130" s="330"/>
      <c r="F130" s="331" t="s">
        <v>785</v>
      </c>
      <c r="G130" s="330"/>
      <c r="H130" s="330" t="s">
        <v>797</v>
      </c>
      <c r="I130" s="330" t="s">
        <v>781</v>
      </c>
      <c r="J130" s="330">
        <v>20</v>
      </c>
      <c r="K130" s="350"/>
    </row>
    <row r="131" ht="15" customHeight="1">
      <c r="B131" s="348"/>
      <c r="C131" s="307" t="s">
        <v>784</v>
      </c>
      <c r="D131" s="307"/>
      <c r="E131" s="307"/>
      <c r="F131" s="328" t="s">
        <v>785</v>
      </c>
      <c r="G131" s="307"/>
      <c r="H131" s="307" t="s">
        <v>818</v>
      </c>
      <c r="I131" s="307" t="s">
        <v>781</v>
      </c>
      <c r="J131" s="307">
        <v>50</v>
      </c>
      <c r="K131" s="350"/>
    </row>
    <row r="132" ht="15" customHeight="1">
      <c r="B132" s="348"/>
      <c r="C132" s="307" t="s">
        <v>798</v>
      </c>
      <c r="D132" s="307"/>
      <c r="E132" s="307"/>
      <c r="F132" s="328" t="s">
        <v>785</v>
      </c>
      <c r="G132" s="307"/>
      <c r="H132" s="307" t="s">
        <v>818</v>
      </c>
      <c r="I132" s="307" t="s">
        <v>781</v>
      </c>
      <c r="J132" s="307">
        <v>50</v>
      </c>
      <c r="K132" s="350"/>
    </row>
    <row r="133" ht="15" customHeight="1">
      <c r="B133" s="348"/>
      <c r="C133" s="307" t="s">
        <v>804</v>
      </c>
      <c r="D133" s="307"/>
      <c r="E133" s="307"/>
      <c r="F133" s="328" t="s">
        <v>785</v>
      </c>
      <c r="G133" s="307"/>
      <c r="H133" s="307" t="s">
        <v>818</v>
      </c>
      <c r="I133" s="307" t="s">
        <v>781</v>
      </c>
      <c r="J133" s="307">
        <v>50</v>
      </c>
      <c r="K133" s="350"/>
    </row>
    <row r="134" ht="15" customHeight="1">
      <c r="B134" s="348"/>
      <c r="C134" s="307" t="s">
        <v>806</v>
      </c>
      <c r="D134" s="307"/>
      <c r="E134" s="307"/>
      <c r="F134" s="328" t="s">
        <v>785</v>
      </c>
      <c r="G134" s="307"/>
      <c r="H134" s="307" t="s">
        <v>818</v>
      </c>
      <c r="I134" s="307" t="s">
        <v>781</v>
      </c>
      <c r="J134" s="307">
        <v>50</v>
      </c>
      <c r="K134" s="350"/>
    </row>
    <row r="135" ht="15" customHeight="1">
      <c r="B135" s="348"/>
      <c r="C135" s="307" t="s">
        <v>119</v>
      </c>
      <c r="D135" s="307"/>
      <c r="E135" s="307"/>
      <c r="F135" s="328" t="s">
        <v>785</v>
      </c>
      <c r="G135" s="307"/>
      <c r="H135" s="307" t="s">
        <v>831</v>
      </c>
      <c r="I135" s="307" t="s">
        <v>781</v>
      </c>
      <c r="J135" s="307">
        <v>255</v>
      </c>
      <c r="K135" s="350"/>
    </row>
    <row r="136" ht="15" customHeight="1">
      <c r="B136" s="348"/>
      <c r="C136" s="307" t="s">
        <v>808</v>
      </c>
      <c r="D136" s="307"/>
      <c r="E136" s="307"/>
      <c r="F136" s="328" t="s">
        <v>779</v>
      </c>
      <c r="G136" s="307"/>
      <c r="H136" s="307" t="s">
        <v>832</v>
      </c>
      <c r="I136" s="307" t="s">
        <v>810</v>
      </c>
      <c r="J136" s="307"/>
      <c r="K136" s="350"/>
    </row>
    <row r="137" ht="15" customHeight="1">
      <c r="B137" s="348"/>
      <c r="C137" s="307" t="s">
        <v>811</v>
      </c>
      <c r="D137" s="307"/>
      <c r="E137" s="307"/>
      <c r="F137" s="328" t="s">
        <v>779</v>
      </c>
      <c r="G137" s="307"/>
      <c r="H137" s="307" t="s">
        <v>833</v>
      </c>
      <c r="I137" s="307" t="s">
        <v>813</v>
      </c>
      <c r="J137" s="307"/>
      <c r="K137" s="350"/>
    </row>
    <row r="138" ht="15" customHeight="1">
      <c r="B138" s="348"/>
      <c r="C138" s="307" t="s">
        <v>814</v>
      </c>
      <c r="D138" s="307"/>
      <c r="E138" s="307"/>
      <c r="F138" s="328" t="s">
        <v>779</v>
      </c>
      <c r="G138" s="307"/>
      <c r="H138" s="307" t="s">
        <v>814</v>
      </c>
      <c r="I138" s="307" t="s">
        <v>813</v>
      </c>
      <c r="J138" s="307"/>
      <c r="K138" s="350"/>
    </row>
    <row r="139" ht="15" customHeight="1">
      <c r="B139" s="348"/>
      <c r="C139" s="307" t="s">
        <v>39</v>
      </c>
      <c r="D139" s="307"/>
      <c r="E139" s="307"/>
      <c r="F139" s="328" t="s">
        <v>779</v>
      </c>
      <c r="G139" s="307"/>
      <c r="H139" s="307" t="s">
        <v>834</v>
      </c>
      <c r="I139" s="307" t="s">
        <v>813</v>
      </c>
      <c r="J139" s="307"/>
      <c r="K139" s="350"/>
    </row>
    <row r="140" ht="15" customHeight="1">
      <c r="B140" s="348"/>
      <c r="C140" s="307" t="s">
        <v>835</v>
      </c>
      <c r="D140" s="307"/>
      <c r="E140" s="307"/>
      <c r="F140" s="328" t="s">
        <v>779</v>
      </c>
      <c r="G140" s="307"/>
      <c r="H140" s="307" t="s">
        <v>836</v>
      </c>
      <c r="I140" s="307" t="s">
        <v>813</v>
      </c>
      <c r="J140" s="307"/>
      <c r="K140" s="350"/>
    </row>
    <row r="141" ht="15" customHeight="1">
      <c r="B141" s="351"/>
      <c r="C141" s="352"/>
      <c r="D141" s="352"/>
      <c r="E141" s="352"/>
      <c r="F141" s="352"/>
      <c r="G141" s="352"/>
      <c r="H141" s="352"/>
      <c r="I141" s="352"/>
      <c r="J141" s="352"/>
      <c r="K141" s="353"/>
    </row>
    <row r="142" ht="18.75" customHeight="1">
      <c r="B142" s="303"/>
      <c r="C142" s="303"/>
      <c r="D142" s="303"/>
      <c r="E142" s="303"/>
      <c r="F142" s="340"/>
      <c r="G142" s="303"/>
      <c r="H142" s="303"/>
      <c r="I142" s="303"/>
      <c r="J142" s="303"/>
      <c r="K142" s="303"/>
    </row>
    <row r="143" ht="18.75" customHeight="1">
      <c r="B143" s="314"/>
      <c r="C143" s="314"/>
      <c r="D143" s="314"/>
      <c r="E143" s="314"/>
      <c r="F143" s="314"/>
      <c r="G143" s="314"/>
      <c r="H143" s="314"/>
      <c r="I143" s="314"/>
      <c r="J143" s="314"/>
      <c r="K143" s="314"/>
    </row>
    <row r="144" ht="7.5" customHeight="1">
      <c r="B144" s="315"/>
      <c r="C144" s="316"/>
      <c r="D144" s="316"/>
      <c r="E144" s="316"/>
      <c r="F144" s="316"/>
      <c r="G144" s="316"/>
      <c r="H144" s="316"/>
      <c r="I144" s="316"/>
      <c r="J144" s="316"/>
      <c r="K144" s="317"/>
    </row>
    <row r="145" ht="45" customHeight="1">
      <c r="B145" s="318"/>
      <c r="C145" s="319" t="s">
        <v>837</v>
      </c>
      <c r="D145" s="319"/>
      <c r="E145" s="319"/>
      <c r="F145" s="319"/>
      <c r="G145" s="319"/>
      <c r="H145" s="319"/>
      <c r="I145" s="319"/>
      <c r="J145" s="319"/>
      <c r="K145" s="320"/>
    </row>
    <row r="146" ht="17.25" customHeight="1">
      <c r="B146" s="318"/>
      <c r="C146" s="321" t="s">
        <v>773</v>
      </c>
      <c r="D146" s="321"/>
      <c r="E146" s="321"/>
      <c r="F146" s="321" t="s">
        <v>774</v>
      </c>
      <c r="G146" s="322"/>
      <c r="H146" s="321" t="s">
        <v>114</v>
      </c>
      <c r="I146" s="321" t="s">
        <v>58</v>
      </c>
      <c r="J146" s="321" t="s">
        <v>775</v>
      </c>
      <c r="K146" s="320"/>
    </row>
    <row r="147" ht="17.25" customHeight="1">
      <c r="B147" s="318"/>
      <c r="C147" s="323" t="s">
        <v>776</v>
      </c>
      <c r="D147" s="323"/>
      <c r="E147" s="323"/>
      <c r="F147" s="324" t="s">
        <v>777</v>
      </c>
      <c r="G147" s="325"/>
      <c r="H147" s="323"/>
      <c r="I147" s="323"/>
      <c r="J147" s="323" t="s">
        <v>778</v>
      </c>
      <c r="K147" s="320"/>
    </row>
    <row r="148" ht="5.25" customHeight="1">
      <c r="B148" s="329"/>
      <c r="C148" s="326"/>
      <c r="D148" s="326"/>
      <c r="E148" s="326"/>
      <c r="F148" s="326"/>
      <c r="G148" s="327"/>
      <c r="H148" s="326"/>
      <c r="I148" s="326"/>
      <c r="J148" s="326"/>
      <c r="K148" s="350"/>
    </row>
    <row r="149" ht="15" customHeight="1">
      <c r="B149" s="329"/>
      <c r="C149" s="354" t="s">
        <v>782</v>
      </c>
      <c r="D149" s="307"/>
      <c r="E149" s="307"/>
      <c r="F149" s="355" t="s">
        <v>779</v>
      </c>
      <c r="G149" s="307"/>
      <c r="H149" s="354" t="s">
        <v>818</v>
      </c>
      <c r="I149" s="354" t="s">
        <v>781</v>
      </c>
      <c r="J149" s="354">
        <v>120</v>
      </c>
      <c r="K149" s="350"/>
    </row>
    <row r="150" ht="15" customHeight="1">
      <c r="B150" s="329"/>
      <c r="C150" s="354" t="s">
        <v>827</v>
      </c>
      <c r="D150" s="307"/>
      <c r="E150" s="307"/>
      <c r="F150" s="355" t="s">
        <v>779</v>
      </c>
      <c r="G150" s="307"/>
      <c r="H150" s="354" t="s">
        <v>838</v>
      </c>
      <c r="I150" s="354" t="s">
        <v>781</v>
      </c>
      <c r="J150" s="354" t="s">
        <v>829</v>
      </c>
      <c r="K150" s="350"/>
    </row>
    <row r="151" ht="15" customHeight="1">
      <c r="B151" s="329"/>
      <c r="C151" s="354" t="s">
        <v>728</v>
      </c>
      <c r="D151" s="307"/>
      <c r="E151" s="307"/>
      <c r="F151" s="355" t="s">
        <v>779</v>
      </c>
      <c r="G151" s="307"/>
      <c r="H151" s="354" t="s">
        <v>839</v>
      </c>
      <c r="I151" s="354" t="s">
        <v>781</v>
      </c>
      <c r="J151" s="354" t="s">
        <v>829</v>
      </c>
      <c r="K151" s="350"/>
    </row>
    <row r="152" ht="15" customHeight="1">
      <c r="B152" s="329"/>
      <c r="C152" s="354" t="s">
        <v>784</v>
      </c>
      <c r="D152" s="307"/>
      <c r="E152" s="307"/>
      <c r="F152" s="355" t="s">
        <v>785</v>
      </c>
      <c r="G152" s="307"/>
      <c r="H152" s="354" t="s">
        <v>818</v>
      </c>
      <c r="I152" s="354" t="s">
        <v>781</v>
      </c>
      <c r="J152" s="354">
        <v>50</v>
      </c>
      <c r="K152" s="350"/>
    </row>
    <row r="153" ht="15" customHeight="1">
      <c r="B153" s="329"/>
      <c r="C153" s="354" t="s">
        <v>787</v>
      </c>
      <c r="D153" s="307"/>
      <c r="E153" s="307"/>
      <c r="F153" s="355" t="s">
        <v>779</v>
      </c>
      <c r="G153" s="307"/>
      <c r="H153" s="354" t="s">
        <v>818</v>
      </c>
      <c r="I153" s="354" t="s">
        <v>789</v>
      </c>
      <c r="J153" s="354"/>
      <c r="K153" s="350"/>
    </row>
    <row r="154" ht="15" customHeight="1">
      <c r="B154" s="329"/>
      <c r="C154" s="354" t="s">
        <v>798</v>
      </c>
      <c r="D154" s="307"/>
      <c r="E154" s="307"/>
      <c r="F154" s="355" t="s">
        <v>785</v>
      </c>
      <c r="G154" s="307"/>
      <c r="H154" s="354" t="s">
        <v>818</v>
      </c>
      <c r="I154" s="354" t="s">
        <v>781</v>
      </c>
      <c r="J154" s="354">
        <v>50</v>
      </c>
      <c r="K154" s="350"/>
    </row>
    <row r="155" ht="15" customHeight="1">
      <c r="B155" s="329"/>
      <c r="C155" s="354" t="s">
        <v>806</v>
      </c>
      <c r="D155" s="307"/>
      <c r="E155" s="307"/>
      <c r="F155" s="355" t="s">
        <v>785</v>
      </c>
      <c r="G155" s="307"/>
      <c r="H155" s="354" t="s">
        <v>818</v>
      </c>
      <c r="I155" s="354" t="s">
        <v>781</v>
      </c>
      <c r="J155" s="354">
        <v>50</v>
      </c>
      <c r="K155" s="350"/>
    </row>
    <row r="156" ht="15" customHeight="1">
      <c r="B156" s="329"/>
      <c r="C156" s="354" t="s">
        <v>804</v>
      </c>
      <c r="D156" s="307"/>
      <c r="E156" s="307"/>
      <c r="F156" s="355" t="s">
        <v>785</v>
      </c>
      <c r="G156" s="307"/>
      <c r="H156" s="354" t="s">
        <v>818</v>
      </c>
      <c r="I156" s="354" t="s">
        <v>781</v>
      </c>
      <c r="J156" s="354">
        <v>50</v>
      </c>
      <c r="K156" s="350"/>
    </row>
    <row r="157" ht="15" customHeight="1">
      <c r="B157" s="329"/>
      <c r="C157" s="354" t="s">
        <v>99</v>
      </c>
      <c r="D157" s="307"/>
      <c r="E157" s="307"/>
      <c r="F157" s="355" t="s">
        <v>779</v>
      </c>
      <c r="G157" s="307"/>
      <c r="H157" s="354" t="s">
        <v>840</v>
      </c>
      <c r="I157" s="354" t="s">
        <v>781</v>
      </c>
      <c r="J157" s="354" t="s">
        <v>841</v>
      </c>
      <c r="K157" s="350"/>
    </row>
    <row r="158" ht="15" customHeight="1">
      <c r="B158" s="329"/>
      <c r="C158" s="354" t="s">
        <v>842</v>
      </c>
      <c r="D158" s="307"/>
      <c r="E158" s="307"/>
      <c r="F158" s="355" t="s">
        <v>779</v>
      </c>
      <c r="G158" s="307"/>
      <c r="H158" s="354" t="s">
        <v>843</v>
      </c>
      <c r="I158" s="354" t="s">
        <v>813</v>
      </c>
      <c r="J158" s="354"/>
      <c r="K158" s="350"/>
    </row>
    <row r="159" ht="15" customHeight="1">
      <c r="B159" s="356"/>
      <c r="C159" s="338"/>
      <c r="D159" s="338"/>
      <c r="E159" s="338"/>
      <c r="F159" s="338"/>
      <c r="G159" s="338"/>
      <c r="H159" s="338"/>
      <c r="I159" s="338"/>
      <c r="J159" s="338"/>
      <c r="K159" s="357"/>
    </row>
    <row r="160" ht="18.75" customHeight="1">
      <c r="B160" s="303"/>
      <c r="C160" s="307"/>
      <c r="D160" s="307"/>
      <c r="E160" s="307"/>
      <c r="F160" s="328"/>
      <c r="G160" s="307"/>
      <c r="H160" s="307"/>
      <c r="I160" s="307"/>
      <c r="J160" s="307"/>
      <c r="K160" s="303"/>
    </row>
    <row r="161" ht="18.75" customHeight="1">
      <c r="B161" s="314"/>
      <c r="C161" s="314"/>
      <c r="D161" s="314"/>
      <c r="E161" s="314"/>
      <c r="F161" s="314"/>
      <c r="G161" s="314"/>
      <c r="H161" s="314"/>
      <c r="I161" s="314"/>
      <c r="J161" s="314"/>
      <c r="K161" s="314"/>
    </row>
    <row r="162" ht="7.5" customHeight="1">
      <c r="B162" s="293"/>
      <c r="C162" s="294"/>
      <c r="D162" s="294"/>
      <c r="E162" s="294"/>
      <c r="F162" s="294"/>
      <c r="G162" s="294"/>
      <c r="H162" s="294"/>
      <c r="I162" s="294"/>
      <c r="J162" s="294"/>
      <c r="K162" s="295"/>
    </row>
    <row r="163" ht="45" customHeight="1">
      <c r="B163" s="296"/>
      <c r="C163" s="297" t="s">
        <v>844</v>
      </c>
      <c r="D163" s="297"/>
      <c r="E163" s="297"/>
      <c r="F163" s="297"/>
      <c r="G163" s="297"/>
      <c r="H163" s="297"/>
      <c r="I163" s="297"/>
      <c r="J163" s="297"/>
      <c r="K163" s="298"/>
    </row>
    <row r="164" ht="17.25" customHeight="1">
      <c r="B164" s="296"/>
      <c r="C164" s="321" t="s">
        <v>773</v>
      </c>
      <c r="D164" s="321"/>
      <c r="E164" s="321"/>
      <c r="F164" s="321" t="s">
        <v>774</v>
      </c>
      <c r="G164" s="358"/>
      <c r="H164" s="359" t="s">
        <v>114</v>
      </c>
      <c r="I164" s="359" t="s">
        <v>58</v>
      </c>
      <c r="J164" s="321" t="s">
        <v>775</v>
      </c>
      <c r="K164" s="298"/>
    </row>
    <row r="165" ht="17.25" customHeight="1">
      <c r="B165" s="299"/>
      <c r="C165" s="323" t="s">
        <v>776</v>
      </c>
      <c r="D165" s="323"/>
      <c r="E165" s="323"/>
      <c r="F165" s="324" t="s">
        <v>777</v>
      </c>
      <c r="G165" s="360"/>
      <c r="H165" s="361"/>
      <c r="I165" s="361"/>
      <c r="J165" s="323" t="s">
        <v>778</v>
      </c>
      <c r="K165" s="301"/>
    </row>
    <row r="166" ht="5.25" customHeight="1">
      <c r="B166" s="329"/>
      <c r="C166" s="326"/>
      <c r="D166" s="326"/>
      <c r="E166" s="326"/>
      <c r="F166" s="326"/>
      <c r="G166" s="327"/>
      <c r="H166" s="326"/>
      <c r="I166" s="326"/>
      <c r="J166" s="326"/>
      <c r="K166" s="350"/>
    </row>
    <row r="167" ht="15" customHeight="1">
      <c r="B167" s="329"/>
      <c r="C167" s="307" t="s">
        <v>782</v>
      </c>
      <c r="D167" s="307"/>
      <c r="E167" s="307"/>
      <c r="F167" s="328" t="s">
        <v>779</v>
      </c>
      <c r="G167" s="307"/>
      <c r="H167" s="307" t="s">
        <v>818</v>
      </c>
      <c r="I167" s="307" t="s">
        <v>781</v>
      </c>
      <c r="J167" s="307">
        <v>120</v>
      </c>
      <c r="K167" s="350"/>
    </row>
    <row r="168" ht="15" customHeight="1">
      <c r="B168" s="329"/>
      <c r="C168" s="307" t="s">
        <v>827</v>
      </c>
      <c r="D168" s="307"/>
      <c r="E168" s="307"/>
      <c r="F168" s="328" t="s">
        <v>779</v>
      </c>
      <c r="G168" s="307"/>
      <c r="H168" s="307" t="s">
        <v>828</v>
      </c>
      <c r="I168" s="307" t="s">
        <v>781</v>
      </c>
      <c r="J168" s="307" t="s">
        <v>829</v>
      </c>
      <c r="K168" s="350"/>
    </row>
    <row r="169" ht="15" customHeight="1">
      <c r="B169" s="329"/>
      <c r="C169" s="307" t="s">
        <v>728</v>
      </c>
      <c r="D169" s="307"/>
      <c r="E169" s="307"/>
      <c r="F169" s="328" t="s">
        <v>779</v>
      </c>
      <c r="G169" s="307"/>
      <c r="H169" s="307" t="s">
        <v>845</v>
      </c>
      <c r="I169" s="307" t="s">
        <v>781</v>
      </c>
      <c r="J169" s="307" t="s">
        <v>829</v>
      </c>
      <c r="K169" s="350"/>
    </row>
    <row r="170" ht="15" customHeight="1">
      <c r="B170" s="329"/>
      <c r="C170" s="307" t="s">
        <v>784</v>
      </c>
      <c r="D170" s="307"/>
      <c r="E170" s="307"/>
      <c r="F170" s="328" t="s">
        <v>785</v>
      </c>
      <c r="G170" s="307"/>
      <c r="H170" s="307" t="s">
        <v>845</v>
      </c>
      <c r="I170" s="307" t="s">
        <v>781</v>
      </c>
      <c r="J170" s="307">
        <v>50</v>
      </c>
      <c r="K170" s="350"/>
    </row>
    <row r="171" ht="15" customHeight="1">
      <c r="B171" s="329"/>
      <c r="C171" s="307" t="s">
        <v>787</v>
      </c>
      <c r="D171" s="307"/>
      <c r="E171" s="307"/>
      <c r="F171" s="328" t="s">
        <v>779</v>
      </c>
      <c r="G171" s="307"/>
      <c r="H171" s="307" t="s">
        <v>845</v>
      </c>
      <c r="I171" s="307" t="s">
        <v>789</v>
      </c>
      <c r="J171" s="307"/>
      <c r="K171" s="350"/>
    </row>
    <row r="172" ht="15" customHeight="1">
      <c r="B172" s="329"/>
      <c r="C172" s="307" t="s">
        <v>798</v>
      </c>
      <c r="D172" s="307"/>
      <c r="E172" s="307"/>
      <c r="F172" s="328" t="s">
        <v>785</v>
      </c>
      <c r="G172" s="307"/>
      <c r="H172" s="307" t="s">
        <v>845</v>
      </c>
      <c r="I172" s="307" t="s">
        <v>781</v>
      </c>
      <c r="J172" s="307">
        <v>50</v>
      </c>
      <c r="K172" s="350"/>
    </row>
    <row r="173" ht="15" customHeight="1">
      <c r="B173" s="329"/>
      <c r="C173" s="307" t="s">
        <v>806</v>
      </c>
      <c r="D173" s="307"/>
      <c r="E173" s="307"/>
      <c r="F173" s="328" t="s">
        <v>785</v>
      </c>
      <c r="G173" s="307"/>
      <c r="H173" s="307" t="s">
        <v>845</v>
      </c>
      <c r="I173" s="307" t="s">
        <v>781</v>
      </c>
      <c r="J173" s="307">
        <v>50</v>
      </c>
      <c r="K173" s="350"/>
    </row>
    <row r="174" ht="15" customHeight="1">
      <c r="B174" s="329"/>
      <c r="C174" s="307" t="s">
        <v>804</v>
      </c>
      <c r="D174" s="307"/>
      <c r="E174" s="307"/>
      <c r="F174" s="328" t="s">
        <v>785</v>
      </c>
      <c r="G174" s="307"/>
      <c r="H174" s="307" t="s">
        <v>845</v>
      </c>
      <c r="I174" s="307" t="s">
        <v>781</v>
      </c>
      <c r="J174" s="307">
        <v>50</v>
      </c>
      <c r="K174" s="350"/>
    </row>
    <row r="175" ht="15" customHeight="1">
      <c r="B175" s="329"/>
      <c r="C175" s="307" t="s">
        <v>113</v>
      </c>
      <c r="D175" s="307"/>
      <c r="E175" s="307"/>
      <c r="F175" s="328" t="s">
        <v>779</v>
      </c>
      <c r="G175" s="307"/>
      <c r="H175" s="307" t="s">
        <v>846</v>
      </c>
      <c r="I175" s="307" t="s">
        <v>847</v>
      </c>
      <c r="J175" s="307"/>
      <c r="K175" s="350"/>
    </row>
    <row r="176" ht="15" customHeight="1">
      <c r="B176" s="329"/>
      <c r="C176" s="307" t="s">
        <v>58</v>
      </c>
      <c r="D176" s="307"/>
      <c r="E176" s="307"/>
      <c r="F176" s="328" t="s">
        <v>779</v>
      </c>
      <c r="G176" s="307"/>
      <c r="H176" s="307" t="s">
        <v>848</v>
      </c>
      <c r="I176" s="307" t="s">
        <v>849</v>
      </c>
      <c r="J176" s="307">
        <v>1</v>
      </c>
      <c r="K176" s="350"/>
    </row>
    <row r="177" ht="15" customHeight="1">
      <c r="B177" s="329"/>
      <c r="C177" s="307" t="s">
        <v>54</v>
      </c>
      <c r="D177" s="307"/>
      <c r="E177" s="307"/>
      <c r="F177" s="328" t="s">
        <v>779</v>
      </c>
      <c r="G177" s="307"/>
      <c r="H177" s="307" t="s">
        <v>850</v>
      </c>
      <c r="I177" s="307" t="s">
        <v>781</v>
      </c>
      <c r="J177" s="307">
        <v>20</v>
      </c>
      <c r="K177" s="350"/>
    </row>
    <row r="178" ht="15" customHeight="1">
      <c r="B178" s="329"/>
      <c r="C178" s="307" t="s">
        <v>114</v>
      </c>
      <c r="D178" s="307"/>
      <c r="E178" s="307"/>
      <c r="F178" s="328" t="s">
        <v>779</v>
      </c>
      <c r="G178" s="307"/>
      <c r="H178" s="307" t="s">
        <v>851</v>
      </c>
      <c r="I178" s="307" t="s">
        <v>781</v>
      </c>
      <c r="J178" s="307">
        <v>255</v>
      </c>
      <c r="K178" s="350"/>
    </row>
    <row r="179" ht="15" customHeight="1">
      <c r="B179" s="329"/>
      <c r="C179" s="307" t="s">
        <v>115</v>
      </c>
      <c r="D179" s="307"/>
      <c r="E179" s="307"/>
      <c r="F179" s="328" t="s">
        <v>779</v>
      </c>
      <c r="G179" s="307"/>
      <c r="H179" s="307" t="s">
        <v>744</v>
      </c>
      <c r="I179" s="307" t="s">
        <v>781</v>
      </c>
      <c r="J179" s="307">
        <v>10</v>
      </c>
      <c r="K179" s="350"/>
    </row>
    <row r="180" ht="15" customHeight="1">
      <c r="B180" s="329"/>
      <c r="C180" s="307" t="s">
        <v>116</v>
      </c>
      <c r="D180" s="307"/>
      <c r="E180" s="307"/>
      <c r="F180" s="328" t="s">
        <v>779</v>
      </c>
      <c r="G180" s="307"/>
      <c r="H180" s="307" t="s">
        <v>852</v>
      </c>
      <c r="I180" s="307" t="s">
        <v>813</v>
      </c>
      <c r="J180" s="307"/>
      <c r="K180" s="350"/>
    </row>
    <row r="181" ht="15" customHeight="1">
      <c r="B181" s="329"/>
      <c r="C181" s="307" t="s">
        <v>853</v>
      </c>
      <c r="D181" s="307"/>
      <c r="E181" s="307"/>
      <c r="F181" s="328" t="s">
        <v>779</v>
      </c>
      <c r="G181" s="307"/>
      <c r="H181" s="307" t="s">
        <v>854</v>
      </c>
      <c r="I181" s="307" t="s">
        <v>813</v>
      </c>
      <c r="J181" s="307"/>
      <c r="K181" s="350"/>
    </row>
    <row r="182" ht="15" customHeight="1">
      <c r="B182" s="329"/>
      <c r="C182" s="307" t="s">
        <v>842</v>
      </c>
      <c r="D182" s="307"/>
      <c r="E182" s="307"/>
      <c r="F182" s="328" t="s">
        <v>779</v>
      </c>
      <c r="G182" s="307"/>
      <c r="H182" s="307" t="s">
        <v>855</v>
      </c>
      <c r="I182" s="307" t="s">
        <v>813</v>
      </c>
      <c r="J182" s="307"/>
      <c r="K182" s="350"/>
    </row>
    <row r="183" ht="15" customHeight="1">
      <c r="B183" s="329"/>
      <c r="C183" s="307" t="s">
        <v>118</v>
      </c>
      <c r="D183" s="307"/>
      <c r="E183" s="307"/>
      <c r="F183" s="328" t="s">
        <v>785</v>
      </c>
      <c r="G183" s="307"/>
      <c r="H183" s="307" t="s">
        <v>856</v>
      </c>
      <c r="I183" s="307" t="s">
        <v>781</v>
      </c>
      <c r="J183" s="307">
        <v>50</v>
      </c>
      <c r="K183" s="350"/>
    </row>
    <row r="184" ht="15" customHeight="1">
      <c r="B184" s="329"/>
      <c r="C184" s="307" t="s">
        <v>857</v>
      </c>
      <c r="D184" s="307"/>
      <c r="E184" s="307"/>
      <c r="F184" s="328" t="s">
        <v>785</v>
      </c>
      <c r="G184" s="307"/>
      <c r="H184" s="307" t="s">
        <v>858</v>
      </c>
      <c r="I184" s="307" t="s">
        <v>859</v>
      </c>
      <c r="J184" s="307"/>
      <c r="K184" s="350"/>
    </row>
    <row r="185" ht="15" customHeight="1">
      <c r="B185" s="329"/>
      <c r="C185" s="307" t="s">
        <v>860</v>
      </c>
      <c r="D185" s="307"/>
      <c r="E185" s="307"/>
      <c r="F185" s="328" t="s">
        <v>785</v>
      </c>
      <c r="G185" s="307"/>
      <c r="H185" s="307" t="s">
        <v>861</v>
      </c>
      <c r="I185" s="307" t="s">
        <v>859</v>
      </c>
      <c r="J185" s="307"/>
      <c r="K185" s="350"/>
    </row>
    <row r="186" ht="15" customHeight="1">
      <c r="B186" s="329"/>
      <c r="C186" s="307" t="s">
        <v>862</v>
      </c>
      <c r="D186" s="307"/>
      <c r="E186" s="307"/>
      <c r="F186" s="328" t="s">
        <v>785</v>
      </c>
      <c r="G186" s="307"/>
      <c r="H186" s="307" t="s">
        <v>863</v>
      </c>
      <c r="I186" s="307" t="s">
        <v>859</v>
      </c>
      <c r="J186" s="307"/>
      <c r="K186" s="350"/>
    </row>
    <row r="187" ht="15" customHeight="1">
      <c r="B187" s="329"/>
      <c r="C187" s="362" t="s">
        <v>864</v>
      </c>
      <c r="D187" s="307"/>
      <c r="E187" s="307"/>
      <c r="F187" s="328" t="s">
        <v>785</v>
      </c>
      <c r="G187" s="307"/>
      <c r="H187" s="307" t="s">
        <v>865</v>
      </c>
      <c r="I187" s="307" t="s">
        <v>866</v>
      </c>
      <c r="J187" s="363" t="s">
        <v>867</v>
      </c>
      <c r="K187" s="350"/>
    </row>
    <row r="188" ht="15" customHeight="1">
      <c r="B188" s="329"/>
      <c r="C188" s="313" t="s">
        <v>43</v>
      </c>
      <c r="D188" s="307"/>
      <c r="E188" s="307"/>
      <c r="F188" s="328" t="s">
        <v>779</v>
      </c>
      <c r="G188" s="307"/>
      <c r="H188" s="303" t="s">
        <v>868</v>
      </c>
      <c r="I188" s="307" t="s">
        <v>869</v>
      </c>
      <c r="J188" s="307"/>
      <c r="K188" s="350"/>
    </row>
    <row r="189" ht="15" customHeight="1">
      <c r="B189" s="329"/>
      <c r="C189" s="313" t="s">
        <v>870</v>
      </c>
      <c r="D189" s="307"/>
      <c r="E189" s="307"/>
      <c r="F189" s="328" t="s">
        <v>779</v>
      </c>
      <c r="G189" s="307"/>
      <c r="H189" s="307" t="s">
        <v>871</v>
      </c>
      <c r="I189" s="307" t="s">
        <v>813</v>
      </c>
      <c r="J189" s="307"/>
      <c r="K189" s="350"/>
    </row>
    <row r="190" ht="15" customHeight="1">
      <c r="B190" s="329"/>
      <c r="C190" s="313" t="s">
        <v>872</v>
      </c>
      <c r="D190" s="307"/>
      <c r="E190" s="307"/>
      <c r="F190" s="328" t="s">
        <v>779</v>
      </c>
      <c r="G190" s="307"/>
      <c r="H190" s="307" t="s">
        <v>873</v>
      </c>
      <c r="I190" s="307" t="s">
        <v>813</v>
      </c>
      <c r="J190" s="307"/>
      <c r="K190" s="350"/>
    </row>
    <row r="191" ht="15" customHeight="1">
      <c r="B191" s="329"/>
      <c r="C191" s="313" t="s">
        <v>874</v>
      </c>
      <c r="D191" s="307"/>
      <c r="E191" s="307"/>
      <c r="F191" s="328" t="s">
        <v>785</v>
      </c>
      <c r="G191" s="307"/>
      <c r="H191" s="307" t="s">
        <v>875</v>
      </c>
      <c r="I191" s="307" t="s">
        <v>813</v>
      </c>
      <c r="J191" s="307"/>
      <c r="K191" s="350"/>
    </row>
    <row r="192" ht="15" customHeight="1">
      <c r="B192" s="356"/>
      <c r="C192" s="364"/>
      <c r="D192" s="338"/>
      <c r="E192" s="338"/>
      <c r="F192" s="338"/>
      <c r="G192" s="338"/>
      <c r="H192" s="338"/>
      <c r="I192" s="338"/>
      <c r="J192" s="338"/>
      <c r="K192" s="357"/>
    </row>
    <row r="193" ht="18.75" customHeight="1">
      <c r="B193" s="303"/>
      <c r="C193" s="307"/>
      <c r="D193" s="307"/>
      <c r="E193" s="307"/>
      <c r="F193" s="328"/>
      <c r="G193" s="307"/>
      <c r="H193" s="307"/>
      <c r="I193" s="307"/>
      <c r="J193" s="307"/>
      <c r="K193" s="303"/>
    </row>
    <row r="194" ht="18.75" customHeight="1">
      <c r="B194" s="303"/>
      <c r="C194" s="307"/>
      <c r="D194" s="307"/>
      <c r="E194" s="307"/>
      <c r="F194" s="328"/>
      <c r="G194" s="307"/>
      <c r="H194" s="307"/>
      <c r="I194" s="307"/>
      <c r="J194" s="307"/>
      <c r="K194" s="303"/>
    </row>
    <row r="195" ht="18.75" customHeight="1">
      <c r="B195" s="314"/>
      <c r="C195" s="314"/>
      <c r="D195" s="314"/>
      <c r="E195" s="314"/>
      <c r="F195" s="314"/>
      <c r="G195" s="314"/>
      <c r="H195" s="314"/>
      <c r="I195" s="314"/>
      <c r="J195" s="314"/>
      <c r="K195" s="314"/>
    </row>
    <row r="196" ht="13.5">
      <c r="B196" s="293"/>
      <c r="C196" s="294"/>
      <c r="D196" s="294"/>
      <c r="E196" s="294"/>
      <c r="F196" s="294"/>
      <c r="G196" s="294"/>
      <c r="H196" s="294"/>
      <c r="I196" s="294"/>
      <c r="J196" s="294"/>
      <c r="K196" s="295"/>
    </row>
    <row r="197" ht="21">
      <c r="B197" s="296"/>
      <c r="C197" s="297" t="s">
        <v>876</v>
      </c>
      <c r="D197" s="297"/>
      <c r="E197" s="297"/>
      <c r="F197" s="297"/>
      <c r="G197" s="297"/>
      <c r="H197" s="297"/>
      <c r="I197" s="297"/>
      <c r="J197" s="297"/>
      <c r="K197" s="298"/>
    </row>
    <row r="198" ht="25.5" customHeight="1">
      <c r="B198" s="296"/>
      <c r="C198" s="365" t="s">
        <v>877</v>
      </c>
      <c r="D198" s="365"/>
      <c r="E198" s="365"/>
      <c r="F198" s="365" t="s">
        <v>878</v>
      </c>
      <c r="G198" s="366"/>
      <c r="H198" s="365" t="s">
        <v>879</v>
      </c>
      <c r="I198" s="365"/>
      <c r="J198" s="365"/>
      <c r="K198" s="298"/>
    </row>
    <row r="199" ht="5.25" customHeight="1">
      <c r="B199" s="329"/>
      <c r="C199" s="326"/>
      <c r="D199" s="326"/>
      <c r="E199" s="326"/>
      <c r="F199" s="326"/>
      <c r="G199" s="307"/>
      <c r="H199" s="326"/>
      <c r="I199" s="326"/>
      <c r="J199" s="326"/>
      <c r="K199" s="350"/>
    </row>
    <row r="200" ht="15" customHeight="1">
      <c r="B200" s="329"/>
      <c r="C200" s="307" t="s">
        <v>869</v>
      </c>
      <c r="D200" s="307"/>
      <c r="E200" s="307"/>
      <c r="F200" s="328" t="s">
        <v>44</v>
      </c>
      <c r="G200" s="307"/>
      <c r="H200" s="307" t="s">
        <v>880</v>
      </c>
      <c r="I200" s="307"/>
      <c r="J200" s="307"/>
      <c r="K200" s="350"/>
    </row>
    <row r="201" ht="15" customHeight="1">
      <c r="B201" s="329"/>
      <c r="C201" s="335"/>
      <c r="D201" s="307"/>
      <c r="E201" s="307"/>
      <c r="F201" s="328" t="s">
        <v>45</v>
      </c>
      <c r="G201" s="307"/>
      <c r="H201" s="307" t="s">
        <v>881</v>
      </c>
      <c r="I201" s="307"/>
      <c r="J201" s="307"/>
      <c r="K201" s="350"/>
    </row>
    <row r="202" ht="15" customHeight="1">
      <c r="B202" s="329"/>
      <c r="C202" s="335"/>
      <c r="D202" s="307"/>
      <c r="E202" s="307"/>
      <c r="F202" s="328" t="s">
        <v>48</v>
      </c>
      <c r="G202" s="307"/>
      <c r="H202" s="307" t="s">
        <v>882</v>
      </c>
      <c r="I202" s="307"/>
      <c r="J202" s="307"/>
      <c r="K202" s="350"/>
    </row>
    <row r="203" ht="15" customHeight="1">
      <c r="B203" s="329"/>
      <c r="C203" s="307"/>
      <c r="D203" s="307"/>
      <c r="E203" s="307"/>
      <c r="F203" s="328" t="s">
        <v>46</v>
      </c>
      <c r="G203" s="307"/>
      <c r="H203" s="307" t="s">
        <v>883</v>
      </c>
      <c r="I203" s="307"/>
      <c r="J203" s="307"/>
      <c r="K203" s="350"/>
    </row>
    <row r="204" ht="15" customHeight="1">
      <c r="B204" s="329"/>
      <c r="C204" s="307"/>
      <c r="D204" s="307"/>
      <c r="E204" s="307"/>
      <c r="F204" s="328" t="s">
        <v>47</v>
      </c>
      <c r="G204" s="307"/>
      <c r="H204" s="307" t="s">
        <v>884</v>
      </c>
      <c r="I204" s="307"/>
      <c r="J204" s="307"/>
      <c r="K204" s="350"/>
    </row>
    <row r="205" ht="15" customHeight="1">
      <c r="B205" s="329"/>
      <c r="C205" s="307"/>
      <c r="D205" s="307"/>
      <c r="E205" s="307"/>
      <c r="F205" s="328"/>
      <c r="G205" s="307"/>
      <c r="H205" s="307"/>
      <c r="I205" s="307"/>
      <c r="J205" s="307"/>
      <c r="K205" s="350"/>
    </row>
    <row r="206" ht="15" customHeight="1">
      <c r="B206" s="329"/>
      <c r="C206" s="307" t="s">
        <v>825</v>
      </c>
      <c r="D206" s="307"/>
      <c r="E206" s="307"/>
      <c r="F206" s="328" t="s">
        <v>80</v>
      </c>
      <c r="G206" s="307"/>
      <c r="H206" s="307" t="s">
        <v>885</v>
      </c>
      <c r="I206" s="307"/>
      <c r="J206" s="307"/>
      <c r="K206" s="350"/>
    </row>
    <row r="207" ht="15" customHeight="1">
      <c r="B207" s="329"/>
      <c r="C207" s="335"/>
      <c r="D207" s="307"/>
      <c r="E207" s="307"/>
      <c r="F207" s="328" t="s">
        <v>722</v>
      </c>
      <c r="G207" s="307"/>
      <c r="H207" s="307" t="s">
        <v>723</v>
      </c>
      <c r="I207" s="307"/>
      <c r="J207" s="307"/>
      <c r="K207" s="350"/>
    </row>
    <row r="208" ht="15" customHeight="1">
      <c r="B208" s="329"/>
      <c r="C208" s="307"/>
      <c r="D208" s="307"/>
      <c r="E208" s="307"/>
      <c r="F208" s="328" t="s">
        <v>720</v>
      </c>
      <c r="G208" s="307"/>
      <c r="H208" s="307" t="s">
        <v>886</v>
      </c>
      <c r="I208" s="307"/>
      <c r="J208" s="307"/>
      <c r="K208" s="350"/>
    </row>
    <row r="209" ht="15" customHeight="1">
      <c r="B209" s="367"/>
      <c r="C209" s="335"/>
      <c r="D209" s="335"/>
      <c r="E209" s="335"/>
      <c r="F209" s="328" t="s">
        <v>724</v>
      </c>
      <c r="G209" s="313"/>
      <c r="H209" s="354" t="s">
        <v>725</v>
      </c>
      <c r="I209" s="354"/>
      <c r="J209" s="354"/>
      <c r="K209" s="368"/>
    </row>
    <row r="210" ht="15" customHeight="1">
      <c r="B210" s="367"/>
      <c r="C210" s="335"/>
      <c r="D210" s="335"/>
      <c r="E210" s="335"/>
      <c r="F210" s="328" t="s">
        <v>726</v>
      </c>
      <c r="G210" s="313"/>
      <c r="H210" s="354" t="s">
        <v>887</v>
      </c>
      <c r="I210" s="354"/>
      <c r="J210" s="354"/>
      <c r="K210" s="368"/>
    </row>
    <row r="211" ht="15" customHeight="1">
      <c r="B211" s="367"/>
      <c r="C211" s="335"/>
      <c r="D211" s="335"/>
      <c r="E211" s="335"/>
      <c r="F211" s="369"/>
      <c r="G211" s="313"/>
      <c r="H211" s="370"/>
      <c r="I211" s="370"/>
      <c r="J211" s="370"/>
      <c r="K211" s="368"/>
    </row>
    <row r="212" ht="15" customHeight="1">
      <c r="B212" s="367"/>
      <c r="C212" s="307" t="s">
        <v>849</v>
      </c>
      <c r="D212" s="335"/>
      <c r="E212" s="335"/>
      <c r="F212" s="328">
        <v>1</v>
      </c>
      <c r="G212" s="313"/>
      <c r="H212" s="354" t="s">
        <v>888</v>
      </c>
      <c r="I212" s="354"/>
      <c r="J212" s="354"/>
      <c r="K212" s="368"/>
    </row>
    <row r="213" ht="15" customHeight="1">
      <c r="B213" s="367"/>
      <c r="C213" s="335"/>
      <c r="D213" s="335"/>
      <c r="E213" s="335"/>
      <c r="F213" s="328">
        <v>2</v>
      </c>
      <c r="G213" s="313"/>
      <c r="H213" s="354" t="s">
        <v>889</v>
      </c>
      <c r="I213" s="354"/>
      <c r="J213" s="354"/>
      <c r="K213" s="368"/>
    </row>
    <row r="214" ht="15" customHeight="1">
      <c r="B214" s="367"/>
      <c r="C214" s="335"/>
      <c r="D214" s="335"/>
      <c r="E214" s="335"/>
      <c r="F214" s="328">
        <v>3</v>
      </c>
      <c r="G214" s="313"/>
      <c r="H214" s="354" t="s">
        <v>890</v>
      </c>
      <c r="I214" s="354"/>
      <c r="J214" s="354"/>
      <c r="K214" s="368"/>
    </row>
    <row r="215" ht="15" customHeight="1">
      <c r="B215" s="367"/>
      <c r="C215" s="335"/>
      <c r="D215" s="335"/>
      <c r="E215" s="335"/>
      <c r="F215" s="328">
        <v>4</v>
      </c>
      <c r="G215" s="313"/>
      <c r="H215" s="354" t="s">
        <v>891</v>
      </c>
      <c r="I215" s="354"/>
      <c r="J215" s="354"/>
      <c r="K215" s="368"/>
    </row>
    <row r="216" ht="12.75" customHeight="1">
      <c r="B216" s="371"/>
      <c r="C216" s="372"/>
      <c r="D216" s="372"/>
      <c r="E216" s="372"/>
      <c r="F216" s="372"/>
      <c r="G216" s="372"/>
      <c r="H216" s="372"/>
      <c r="I216" s="372"/>
      <c r="J216" s="372"/>
      <c r="K216" s="373"/>
    </row>
  </sheetData>
  <sheetProtection autoFilter="0" deleteColumns="0" deleteRows="0" formatCells="0" formatColumns="0" formatRows="0" insertColumns="0" insertHyperlinks="0" insertRows="0" pivotTables="0" sort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Misa-PC\Misa</dc:creator>
  <cp:lastModifiedBy>Misa-PC\Misa</cp:lastModifiedBy>
  <dcterms:created xsi:type="dcterms:W3CDTF">2019-03-18T09:33:44Z</dcterms:created>
  <dcterms:modified xsi:type="dcterms:W3CDTF">2019-03-18T09:33:56Z</dcterms:modified>
</cp:coreProperties>
</file>